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Sheet1" sheetId="1" state="hidden" r:id="rId1"/>
    <sheet name="劳务" sheetId="2" r:id="rId2"/>
  </sheets>
  <definedNames>
    <definedName name="_xlnm._FilterDatabase" localSheetId="0" hidden="1">Sheet1!$A$1:$L$125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<sst xmlns="http://schemas.openxmlformats.org/spreadsheetml/2006/main" count="567" uniqueCount="271">
  <si>
    <t>序号</t>
  </si>
  <si>
    <t>项目名称</t>
  </si>
  <si>
    <t>规格型号</t>
  </si>
  <si>
    <t>单位</t>
  </si>
  <si>
    <t>工程量</t>
  </si>
  <si>
    <t>材料单价/元</t>
  </si>
  <si>
    <r>
      <rPr>
        <b/>
        <sz val="10"/>
        <rFont val="宋体"/>
        <charset val="134"/>
      </rPr>
      <t>材料合价</t>
    </r>
    <r>
      <rPr>
        <b/>
        <sz val="10"/>
        <rFont val="Times New Roman"/>
        <charset val="134"/>
      </rPr>
      <t xml:space="preserve">            /</t>
    </r>
    <r>
      <rPr>
        <b/>
        <sz val="10"/>
        <rFont val="宋体"/>
        <charset val="134"/>
      </rPr>
      <t>（元）</t>
    </r>
  </si>
  <si>
    <t>审核单价（含税）</t>
  </si>
  <si>
    <t>审核合价</t>
  </si>
  <si>
    <t>甲方供应主要材料/设备</t>
  </si>
  <si>
    <t>备注</t>
  </si>
  <si>
    <t>一</t>
  </si>
  <si>
    <t>项目部电器</t>
  </si>
  <si>
    <t>一级配电动力柜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</si>
  <si>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、名称</t>
    </r>
    <r>
      <rPr>
        <sz val="10"/>
        <color theme="1"/>
        <rFont val="Times New Roman"/>
        <charset val="134"/>
      </rPr>
      <t xml:space="preserve">: </t>
    </r>
    <r>
      <rPr>
        <sz val="10"/>
        <color theme="1"/>
        <rFont val="宋体"/>
        <charset val="134"/>
      </rPr>
      <t>一级配电柜</t>
    </r>
    <r>
      <rPr>
        <sz val="10"/>
        <color theme="1"/>
        <rFont val="Times New Roman"/>
        <charset val="134"/>
      </rPr>
      <t>;                2</t>
    </r>
    <r>
      <rPr>
        <sz val="10"/>
        <color theme="1"/>
        <rFont val="宋体"/>
        <charset val="134"/>
      </rPr>
      <t>、规格、型号</t>
    </r>
    <r>
      <rPr>
        <sz val="10"/>
        <color theme="1"/>
        <rFont val="Times New Roman"/>
        <charset val="134"/>
      </rPr>
      <t>:14</t>
    </r>
    <r>
      <rPr>
        <sz val="10"/>
        <color theme="1"/>
        <rFont val="宋体"/>
        <charset val="134"/>
      </rPr>
      <t>回路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带计量表；</t>
    </r>
    <r>
      <rPr>
        <sz val="10"/>
        <color theme="1"/>
        <rFont val="Times New Roman"/>
        <charset val="134"/>
      </rPr>
      <t>980*2150*800</t>
    </r>
  </si>
  <si>
    <t>个</t>
  </si>
  <si>
    <t>二级配电动力柜</t>
  </si>
  <si>
    <t xml:space="preserve">1、名称: 二级配电柜;                2、规格、型号:4回路/带计量表；960*800*350 </t>
  </si>
  <si>
    <t>三级配电动力柜</t>
  </si>
  <si>
    <t xml:space="preserve">1、名称: 三级配电柜;                2、规格、型号:3回路/带计量表；960*800*350 </t>
  </si>
  <si>
    <t>电力电缆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</si>
  <si>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、名称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电力电缆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宋体"/>
        <charset val="134"/>
      </rPr>
      <t>、型号</t>
    </r>
    <r>
      <rPr>
        <sz val="10"/>
        <color theme="1"/>
        <rFont val="Times New Roman"/>
        <charset val="134"/>
      </rPr>
      <t>:YJV-4*240+1*120</t>
    </r>
  </si>
  <si>
    <t>m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</si>
  <si>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、名称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电力电缆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宋体"/>
        <charset val="134"/>
      </rPr>
      <t>、型号</t>
    </r>
    <r>
      <rPr>
        <sz val="10"/>
        <color theme="1"/>
        <rFont val="Times New Roman"/>
        <charset val="134"/>
      </rPr>
      <t>:YJV-4*120+1*60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</si>
  <si>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、名称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电力电缆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宋体"/>
        <charset val="134"/>
      </rPr>
      <t>、型号</t>
    </r>
    <r>
      <rPr>
        <sz val="10"/>
        <color theme="1"/>
        <rFont val="Times New Roman"/>
        <charset val="134"/>
      </rPr>
      <t>:YJV-4*50+1*25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</si>
  <si>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、名称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电力电缆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宋体"/>
        <charset val="134"/>
      </rPr>
      <t>、型号</t>
    </r>
    <r>
      <rPr>
        <sz val="10"/>
        <color theme="1"/>
        <rFont val="Times New Roman"/>
        <charset val="134"/>
      </rPr>
      <t>:YJV-4*35+1*20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</si>
  <si>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、名称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电力电缆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宋体"/>
        <charset val="134"/>
      </rPr>
      <t>、型号</t>
    </r>
    <r>
      <rPr>
        <sz val="10"/>
        <color theme="1"/>
        <rFont val="Times New Roman"/>
        <charset val="134"/>
      </rPr>
      <t>:YJV-5*16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</si>
  <si>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、名称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电力电缆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宋体"/>
        <charset val="134"/>
      </rPr>
      <t>、型号</t>
    </r>
    <r>
      <rPr>
        <sz val="10"/>
        <color theme="1"/>
        <rFont val="Times New Roman"/>
        <charset val="134"/>
      </rPr>
      <t>:YJV-4*16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</si>
  <si>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、名称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电力电缆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宋体"/>
        <charset val="134"/>
      </rPr>
      <t>、型号</t>
    </r>
    <r>
      <rPr>
        <sz val="10"/>
        <color theme="1"/>
        <rFont val="Times New Roman"/>
        <charset val="134"/>
      </rPr>
      <t>:YJV-3*25</t>
    </r>
  </si>
  <si>
    <t>配线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</si>
  <si>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、名称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铜芯绝缘导线</t>
    </r>
    <r>
      <rPr>
        <sz val="10"/>
        <color theme="1"/>
        <rFont val="Times New Roman"/>
        <charset val="134"/>
      </rPr>
      <t xml:space="preserve"> 
2</t>
    </r>
    <r>
      <rPr>
        <sz val="10"/>
        <color theme="1"/>
        <rFont val="宋体"/>
        <charset val="134"/>
      </rPr>
      <t>、导线型号、材质、规格：</t>
    </r>
    <r>
      <rPr>
        <sz val="10"/>
        <color theme="1"/>
        <rFont val="Times New Roman"/>
        <charset val="134"/>
      </rPr>
      <t>4x4</t>
    </r>
    <r>
      <rPr>
        <sz val="10"/>
        <color theme="1"/>
        <rFont val="宋体"/>
        <charset val="134"/>
      </rPr>
      <t>软铜线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</si>
  <si>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、名称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铜芯绝缘导线</t>
    </r>
    <r>
      <rPr>
        <sz val="10"/>
        <color theme="1"/>
        <rFont val="Times New Roman"/>
        <charset val="134"/>
      </rPr>
      <t xml:space="preserve"> 
2</t>
    </r>
    <r>
      <rPr>
        <sz val="10"/>
        <color theme="1"/>
        <rFont val="宋体"/>
        <charset val="134"/>
      </rPr>
      <t>、导线型号、材质、规格：</t>
    </r>
    <r>
      <rPr>
        <sz val="10"/>
        <color theme="1"/>
        <rFont val="Times New Roman"/>
        <charset val="134"/>
      </rPr>
      <t xml:space="preserve">BV-25.0mm2 </t>
    </r>
  </si>
  <si>
    <t>控制电箱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</si>
  <si>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、名称</t>
    </r>
    <r>
      <rPr>
        <sz val="10"/>
        <color theme="1"/>
        <rFont val="Times New Roman"/>
        <charset val="134"/>
      </rPr>
      <t xml:space="preserve">: </t>
    </r>
    <r>
      <rPr>
        <sz val="10"/>
        <color theme="1"/>
        <rFont val="宋体"/>
        <charset val="134"/>
      </rPr>
      <t>控制电箱</t>
    </r>
    <r>
      <rPr>
        <sz val="10"/>
        <color theme="1"/>
        <rFont val="Times New Roman"/>
        <charset val="134"/>
      </rPr>
      <t xml:space="preserve">;                </t>
    </r>
  </si>
  <si>
    <t>空气开关</t>
  </si>
  <si>
    <t>空开漏电报告器</t>
  </si>
  <si>
    <t>镀锌角钢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</si>
  <si>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、名称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镀锌角钢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宋体"/>
        <charset val="134"/>
      </rPr>
      <t>、导线型号、材质、规格：</t>
    </r>
    <r>
      <rPr>
        <sz val="10"/>
        <color theme="1"/>
        <rFont val="Times New Roman"/>
        <charset val="134"/>
      </rPr>
      <t>50mm*5mm*6m</t>
    </r>
  </si>
  <si>
    <t>根</t>
  </si>
  <si>
    <t>镀锌扁钢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</si>
  <si>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、名称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镀锌扁钢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宋体"/>
        <charset val="134"/>
      </rPr>
      <t>、导线型号、材质、规格：</t>
    </r>
    <r>
      <rPr>
        <sz val="10"/>
        <color theme="1"/>
        <rFont val="Times New Roman"/>
        <charset val="134"/>
      </rPr>
      <t>50mm*5mm*6m</t>
    </r>
  </si>
  <si>
    <t>电缆线架</t>
  </si>
  <si>
    <t>雾化机</t>
  </si>
  <si>
    <t>台</t>
  </si>
  <si>
    <t>塑料管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</si>
  <si>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、名称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雾化水管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宋体"/>
        <charset val="134"/>
      </rPr>
      <t>、材质：</t>
    </r>
    <r>
      <rPr>
        <sz val="10"/>
        <color theme="1"/>
        <rFont val="Times New Roman"/>
        <charset val="134"/>
      </rPr>
      <t>PPR</t>
    </r>
    <r>
      <rPr>
        <sz val="10"/>
        <color theme="1"/>
        <rFont val="宋体"/>
        <charset val="134"/>
      </rPr>
      <t>塑料管</t>
    </r>
  </si>
  <si>
    <t>热水炉</t>
  </si>
  <si>
    <t>净水器</t>
  </si>
  <si>
    <t>喷头</t>
  </si>
  <si>
    <t>旗台广告字</t>
  </si>
  <si>
    <t>12个字</t>
  </si>
  <si>
    <t>套</t>
  </si>
  <si>
    <t>二</t>
  </si>
  <si>
    <t>安装配件</t>
  </si>
  <si>
    <t>电气配管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</si>
  <si>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、名称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电气配管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宋体"/>
        <charset val="134"/>
      </rPr>
      <t>、材质：</t>
    </r>
    <r>
      <rPr>
        <sz val="10"/>
        <color theme="1"/>
        <rFont val="Times New Roman"/>
        <charset val="134"/>
      </rPr>
      <t>PVC75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</si>
  <si>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、名称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电气配管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宋体"/>
        <charset val="134"/>
      </rPr>
      <t>、材质：</t>
    </r>
    <r>
      <rPr>
        <sz val="10"/>
        <color theme="1"/>
        <rFont val="Times New Roman"/>
        <charset val="134"/>
      </rPr>
      <t>PVC110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</si>
  <si>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、名称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电气配管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宋体"/>
        <charset val="134"/>
      </rPr>
      <t>、材质：</t>
    </r>
    <r>
      <rPr>
        <sz val="10"/>
        <color theme="1"/>
        <rFont val="Times New Roman"/>
        <charset val="134"/>
      </rPr>
      <t>PVC20</t>
    </r>
  </si>
  <si>
    <t>1、名称:电气配管
2、材质：PVC40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</si>
  <si>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、名称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电气配管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宋体"/>
        <charset val="134"/>
      </rPr>
      <t>、材质：</t>
    </r>
    <r>
      <rPr>
        <sz val="10"/>
        <color theme="1"/>
        <rFont val="Times New Roman"/>
        <charset val="134"/>
      </rPr>
      <t>PVC50</t>
    </r>
  </si>
  <si>
    <t>1、名称:电气配管
2、材质：PPR50水管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</si>
  <si>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、名称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电气配管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宋体"/>
        <charset val="134"/>
      </rPr>
      <t>、材质：</t>
    </r>
    <r>
      <rPr>
        <sz val="10"/>
        <color theme="1"/>
        <rFont val="Times New Roman"/>
        <charset val="134"/>
      </rPr>
      <t>PPR25</t>
    </r>
    <r>
      <rPr>
        <sz val="10"/>
        <color theme="1"/>
        <rFont val="宋体"/>
        <charset val="134"/>
      </rPr>
      <t>水管</t>
    </r>
  </si>
  <si>
    <t>法兰阀门</t>
  </si>
  <si>
    <t>1、名称:阀门
2、材质：50球阀</t>
  </si>
  <si>
    <t>1、名称:阀门
2、材质：25球阀</t>
  </si>
  <si>
    <t>1、名称:阀门
2、材质：50三角阀</t>
  </si>
  <si>
    <t>1、名称:阀门
2、材质：25三角阀</t>
  </si>
  <si>
    <t>旗台立杆</t>
  </si>
  <si>
    <t>旗台立杆3根/套</t>
  </si>
  <si>
    <t>旗台墙砖</t>
  </si>
  <si>
    <t>片</t>
  </si>
  <si>
    <t>一级动力柜防护棚</t>
  </si>
  <si>
    <t>井盖</t>
  </si>
  <si>
    <t>水泥路切缝</t>
  </si>
  <si>
    <t>米</t>
  </si>
  <si>
    <t>单冷水龙头</t>
  </si>
  <si>
    <t>厕所</t>
  </si>
  <si>
    <t>隔断</t>
  </si>
  <si>
    <t>男厕所</t>
  </si>
  <si>
    <t>女厕所</t>
  </si>
  <si>
    <t>项目部厕所1.8米+门</t>
  </si>
  <si>
    <t>浴室</t>
  </si>
  <si>
    <t>男屏风</t>
  </si>
  <si>
    <t>浴室隔断</t>
  </si>
  <si>
    <t>女浴室</t>
  </si>
  <si>
    <t>冲水箱</t>
  </si>
  <si>
    <t>男女厕所（包含架子）</t>
  </si>
  <si>
    <t>三</t>
  </si>
  <si>
    <t>厨房用品</t>
  </si>
  <si>
    <t>两头电磁炉</t>
  </si>
  <si>
    <t>1、规格：1800X800</t>
  </si>
  <si>
    <t>蒸饭箱</t>
  </si>
  <si>
    <t>1、规格：4层</t>
  </si>
  <si>
    <t>洗菜池</t>
  </si>
  <si>
    <t>1、规格：1750X600X800</t>
  </si>
  <si>
    <t>消毒柜</t>
  </si>
  <si>
    <t>双层工作台</t>
  </si>
  <si>
    <t>1、规格：1800X800X800</t>
  </si>
  <si>
    <t>四门冰箱</t>
  </si>
  <si>
    <t>油烟机</t>
  </si>
  <si>
    <t>四层货架</t>
  </si>
  <si>
    <t>热水器</t>
  </si>
  <si>
    <t>即热型8KW</t>
  </si>
  <si>
    <t>竹筷</t>
  </si>
  <si>
    <t>双</t>
  </si>
  <si>
    <t>304不锈钢盆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</si>
  <si>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、规格：</t>
    </r>
    <r>
      <rPr>
        <sz val="10"/>
        <color theme="1"/>
        <rFont val="Times New Roman"/>
        <charset val="134"/>
      </rPr>
      <t>600</t>
    </r>
  </si>
  <si>
    <t>1、规格：450</t>
  </si>
  <si>
    <t>1、规格：300</t>
  </si>
  <si>
    <t>切菜刀</t>
  </si>
  <si>
    <t>1、规格：砍骨刀</t>
  </si>
  <si>
    <t>把</t>
  </si>
  <si>
    <t>调料缸</t>
  </si>
  <si>
    <t>1、规格：304不锈钢</t>
  </si>
  <si>
    <t>菜板</t>
  </si>
  <si>
    <t>塑料桶</t>
  </si>
  <si>
    <t>洗菜盆</t>
  </si>
  <si>
    <t>淘米篮</t>
  </si>
  <si>
    <t>擀面杖</t>
  </si>
  <si>
    <t>双层隔热碗</t>
  </si>
  <si>
    <t>电饭煲</t>
  </si>
  <si>
    <t>陶瓷鱼盘</t>
  </si>
  <si>
    <t>陶瓷菜盘</t>
  </si>
  <si>
    <t>陶瓷汤碗</t>
  </si>
  <si>
    <t>陶瓷汤勺</t>
  </si>
  <si>
    <t>钢丝球</t>
  </si>
  <si>
    <t>包</t>
  </si>
  <si>
    <t>水舀</t>
  </si>
  <si>
    <t>漏勺</t>
  </si>
  <si>
    <t>锅盖</t>
  </si>
  <si>
    <t>锅刷</t>
  </si>
  <si>
    <t>炒勺</t>
  </si>
  <si>
    <t>蒸饭盘</t>
  </si>
  <si>
    <t>抹布</t>
  </si>
  <si>
    <t>块</t>
  </si>
  <si>
    <t>洗衣机</t>
  </si>
  <si>
    <t>四</t>
  </si>
  <si>
    <t>工具</t>
  </si>
  <si>
    <t>角磨机</t>
  </si>
  <si>
    <t>电锤</t>
  </si>
  <si>
    <t>切割机</t>
  </si>
  <si>
    <t>充电钻</t>
  </si>
  <si>
    <t>手电钻</t>
  </si>
  <si>
    <t>烤枪</t>
  </si>
  <si>
    <t>红外线</t>
  </si>
  <si>
    <t>老虎钳</t>
  </si>
  <si>
    <t>死口扳手</t>
  </si>
  <si>
    <t>19*22</t>
  </si>
  <si>
    <t>活口扳手</t>
  </si>
  <si>
    <t>12#</t>
  </si>
  <si>
    <t>电焊机</t>
  </si>
  <si>
    <t>插板</t>
  </si>
  <si>
    <t>插头</t>
  </si>
  <si>
    <t>电线</t>
  </si>
  <si>
    <t>4*3</t>
  </si>
  <si>
    <t>内六角</t>
  </si>
  <si>
    <t>液压钳</t>
  </si>
  <si>
    <t>防尘网</t>
  </si>
  <si>
    <t>8*50</t>
  </si>
  <si>
    <t>卷</t>
  </si>
  <si>
    <t>垃圾桶</t>
  </si>
  <si>
    <t>80*45*50</t>
  </si>
  <si>
    <t>喷壶</t>
  </si>
  <si>
    <t>/</t>
  </si>
  <si>
    <t>84消毒液</t>
  </si>
  <si>
    <t>1L</t>
  </si>
  <si>
    <t>瓶</t>
  </si>
  <si>
    <t>酒精</t>
  </si>
  <si>
    <t>测温枪</t>
  </si>
  <si>
    <t>口罩</t>
  </si>
  <si>
    <t>免洗手洗液</t>
  </si>
  <si>
    <t>五</t>
  </si>
  <si>
    <t>增加费</t>
  </si>
  <si>
    <t>路费</t>
  </si>
  <si>
    <t>天</t>
  </si>
  <si>
    <t>住宿吃饭对量</t>
  </si>
  <si>
    <t>诉讼费</t>
  </si>
  <si>
    <t>此</t>
  </si>
  <si>
    <t>律师费</t>
  </si>
  <si>
    <t>元</t>
  </si>
  <si>
    <t>税收成本</t>
  </si>
  <si>
    <t>合计</t>
  </si>
  <si>
    <t>劳务清单</t>
  </si>
  <si>
    <t>清单编码</t>
  </si>
  <si>
    <t>项目特征及施工内容</t>
  </si>
  <si>
    <t>计量</t>
  </si>
  <si>
    <t>甲供</t>
  </si>
  <si>
    <t>(暂估)</t>
  </si>
  <si>
    <t>固定综合单价</t>
  </si>
  <si>
    <t>合价</t>
  </si>
  <si>
    <t>其中：暂估价（含损耗主材价）</t>
  </si>
  <si>
    <t>材料/设备</t>
  </si>
  <si>
    <t>计算规则</t>
  </si>
  <si>
    <t>生活区电气</t>
  </si>
  <si>
    <t>一级配电箱落地式</t>
  </si>
  <si>
    <t>1、名称: 一级配电柜
2、规格、型号:14回路/带计量表；980*2150*800;
3、安装方式:落地式
4、工作内容：1、箱体安装、接线/压焊铜接线端子2、调试等全部工作内容</t>
  </si>
  <si>
    <t>甲供材</t>
  </si>
  <si>
    <t>按设计图示数量以“台”为计量单位计算</t>
  </si>
  <si>
    <t>二级配电箱落地式</t>
  </si>
  <si>
    <t>1、名称:二级配电箱;
2、规格、型号:4回路/带计量表；960*800*350  
3、安装方式:落地式
4、工作内容：1、箱体安装、接线/压焊铜接线端子2、调试等全部工作内容</t>
  </si>
  <si>
    <t>三级配电箱落地式</t>
  </si>
  <si>
    <t>1、名称:三级配电箱
2、规格、型号:3回路/带计量表；960*800*350
3、工作内容：1、箱体安装、接线2、成套及元器件安装3、调试等全部工作内容</t>
  </si>
  <si>
    <t>电力电缆敷设 截面（≤240mm2)</t>
  </si>
  <si>
    <t>1、名称:电力电缆
2、型号:YJV-4*240+1*120
工作内容：
1、电缆敷设不区分是否为竖直通道敷设。
2、电缆敷设不区分单芯和多芯，户内和户外。
3、包含干包式、热缩式电缆头制作安装。
4、工作内容 ：开盘、检查、架盘、敷设、切断、排列、整理、固定、收盘、临时封头、挂牌。</t>
  </si>
  <si>
    <t>按设计图示长度以“m”为计量单位计算</t>
  </si>
  <si>
    <t>电力电缆敷设 截面（≤120mm2)</t>
  </si>
  <si>
    <t>1、名称:电力电缆
2、型号:YJV-4*120+1*70
工作内容：
1、电缆敷设不区分是否为竖直通道敷设。
2、电缆敷设不区分单芯和多芯，户内和户外。
3、包含干包式、热缩式电缆头制作安装。
4、工作内容 ：开盘、检查、架盘、敷设、切断、排列、整理、固定、收盘、临时封头、挂牌。</t>
  </si>
  <si>
    <t>1、名称:电力电缆
2、型号:YJV-4*50+1*25
工作内容：
1、电缆敷设不区分是否为竖直通道敷设。
2、电缆敷设不区分单芯和多芯，户内和户外。
3、包含干包式、热缩式电缆头制作安装。
4、工作内容 ：开盘、检查、架盘、敷设、切断、排列、整理、固定、收盘、临时封头、挂牌。</t>
  </si>
  <si>
    <t>电力电缆敷设 截面（≤35mm2)</t>
  </si>
  <si>
    <t>1、名称:电力电缆
2、型号:YJV-4*35+1*20
工作内容：
1、电缆敷设不区分是否为竖直通道敷设。
2、电缆敷设不区分单芯和多芯，户内和户外。
3、包含干包式、热缩式电缆头制作安装。
4、工作内容 ：开盘、检查、架盘、敷设、切断、排列、整理、固定、收盘、临时封头、挂牌。</t>
  </si>
  <si>
    <t>1、名称:电力电缆
2、型号:YJV-5*16
工作内容：
1、电缆敷设不区分是否为竖直通道敷设。
2、电缆敷设不区分单芯和多芯，户内和户外。
3、包含干包式、热缩式电缆头制作安装。
4、工作内容 ：开盘、检查、架盘、敷设、切断、排列、整理、固定、收盘、临时封头、挂牌。</t>
  </si>
  <si>
    <t>1、名称:电力电缆
2、型号:YJV-4*16
工作内容：
1、电缆敷设不区分是否为竖直通道敷设。
2、电缆敷设不区分单芯和多芯，户内和户外。
3、包含干包式、热缩式电缆头制作安装。
4、工作内容 ：开盘、检查、架盘、敷设、切断、排列、整理、固定、收盘、临时封头、挂牌。</t>
  </si>
  <si>
    <t>1、名称:电力电缆
2、型号:YJV-3*25
工作内容：
1、电缆敷设不区分是否为竖直通道敷设。
2、电缆敷设不区分单芯和多芯，户内和户外。
3、包含干包式、热缩式电缆头制作安装。
4、工作内容 ：开盘、检查、架盘、敷设、切断、排列、整理、固定、收盘、临时封头、挂牌。</t>
  </si>
  <si>
    <t>管内穿导线截面（≤16mm2）铜芯</t>
  </si>
  <si>
    <t>管内穿导线截面（≤110mm2）铜芯</t>
  </si>
  <si>
    <t>1、名称:铜芯绝缘导线 
2、导线型号、材质、规格：4V-25.0mm2 
工作内容：穿引线、扫管、涂滑石粉、穿线、编号、接焊包头。包含各类导线、接线端子等所有安装和材料费。</t>
  </si>
  <si>
    <t xml:space="preserve">1、名称: 控制电箱; 
2、包含空气开关、漏电保护器  </t>
  </si>
  <si>
    <t>按设计图示数量以“个”为计量单位计算</t>
  </si>
  <si>
    <t>1、名称:镀锌角钢
2、导线型号、材质、规格：50mm*5mm*6m</t>
  </si>
  <si>
    <t>按设计图示数量以“根”为计量单位计算</t>
  </si>
  <si>
    <t>1、电缆线架不限规格</t>
  </si>
  <si>
    <t>雾化机安装</t>
  </si>
  <si>
    <t>1、雾化机
2、包含PPR塑料管</t>
  </si>
  <si>
    <t>按实际采购数量以“台”为计量单位计算</t>
  </si>
  <si>
    <t>热水炉安装</t>
  </si>
  <si>
    <t>1、开箱清点、厂内运输、卸车、二次倒运、外观检查、设备清洗、机械进出场费、吊装费、联接、放置垫铁和地脚螺栓、措施费、安装就位、调整、固定及调试等全部工作内容。</t>
  </si>
  <si>
    <t>净水器安装</t>
  </si>
  <si>
    <t>1、开箱清点、厂内运输、卸车、二次倒运、外观检查、设备清洗、机械进出场费、吊装费、联接、放置垫铁和地脚螺栓、措施费、安装就位、调整、固定及调试等全部工作内容。
2、包含喷头等配件</t>
  </si>
  <si>
    <t>生活区给排水</t>
  </si>
  <si>
    <t>给水配管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</si>
  <si>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、名称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给水配管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、材质：</t>
    </r>
    <r>
      <rPr>
        <sz val="10"/>
        <color rgb="FF000000"/>
        <rFont val="Times New Roman"/>
        <charset val="134"/>
      </rPr>
      <t>PVC75
3</t>
    </r>
    <r>
      <rPr>
        <sz val="10"/>
        <color rgb="FF000000"/>
        <rFont val="宋体"/>
        <charset val="134"/>
      </rPr>
      <t>、连接方式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热熔连接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、管槽预留或切槽及恢复均考虑报价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工作内容：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宋体"/>
        <charset val="134"/>
      </rPr>
      <t>、管道、管件、管卡、套管安装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、管道消毒冲洗、水压试验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宋体"/>
        <charset val="134"/>
      </rPr>
      <t>、留、补管槽、孔洞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、砼结构预压管槽并恢复，砖墙切槽并恢复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</si>
  <si>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、名称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给水配管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、材质：</t>
    </r>
    <r>
      <rPr>
        <sz val="10"/>
        <color rgb="FF000000"/>
        <rFont val="Times New Roman"/>
        <charset val="134"/>
      </rPr>
      <t>PVC110
3</t>
    </r>
    <r>
      <rPr>
        <sz val="10"/>
        <color rgb="FF000000"/>
        <rFont val="宋体"/>
        <charset val="134"/>
      </rPr>
      <t>、连接方式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热熔连接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、管槽预留或切槽及恢复均考虑报价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工作内容：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宋体"/>
        <charset val="134"/>
      </rPr>
      <t>、管道、管件、管卡、套管安装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、管道消毒冲洗、水压试验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宋体"/>
        <charset val="134"/>
      </rPr>
      <t>、留、补管槽、孔洞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、砼结构预压管槽并恢复，砖墙切槽并恢复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</si>
  <si>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、名称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给水配管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、材质：</t>
    </r>
    <r>
      <rPr>
        <sz val="10"/>
        <color rgb="FF000000"/>
        <rFont val="Times New Roman"/>
        <charset val="134"/>
      </rPr>
      <t>PVC20
3</t>
    </r>
    <r>
      <rPr>
        <sz val="10"/>
        <color rgb="FF000000"/>
        <rFont val="宋体"/>
        <charset val="134"/>
      </rPr>
      <t>、连接方式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热熔连接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、管槽预留或切槽及恢复均考虑报价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工作内容：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宋体"/>
        <charset val="134"/>
      </rPr>
      <t>、管道、管件、管卡、套管安装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、管道消毒冲洗、水压试验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宋体"/>
        <charset val="134"/>
      </rPr>
      <t>、留、补管槽、孔洞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、砼结构预压管槽并恢复，砖墙切槽并恢复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</si>
  <si>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、名称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给水配管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、材质：</t>
    </r>
    <r>
      <rPr>
        <sz val="10"/>
        <color rgb="FF000000"/>
        <rFont val="Times New Roman"/>
        <charset val="134"/>
      </rPr>
      <t>PVC40
3</t>
    </r>
    <r>
      <rPr>
        <sz val="10"/>
        <color rgb="FF000000"/>
        <rFont val="宋体"/>
        <charset val="134"/>
      </rPr>
      <t>、连接方式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热熔连接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、管槽预留或切槽及恢复均考虑报价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工作内容：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宋体"/>
        <charset val="134"/>
      </rPr>
      <t>、管道、管件、管卡、套管安装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、管道消毒冲洗、水压试验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宋体"/>
        <charset val="134"/>
      </rPr>
      <t>、留、补管槽、孔洞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、砼结构预压管槽并恢复，砖墙切槽并恢复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</si>
  <si>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、名称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给水配管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、材质：</t>
    </r>
    <r>
      <rPr>
        <sz val="10"/>
        <color rgb="FF000000"/>
        <rFont val="Times New Roman"/>
        <charset val="134"/>
      </rPr>
      <t>PVC50
3</t>
    </r>
    <r>
      <rPr>
        <sz val="10"/>
        <color rgb="FF000000"/>
        <rFont val="宋体"/>
        <charset val="134"/>
      </rPr>
      <t>、连接方式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热熔连接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、管槽预留或切槽及恢复均考虑报价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工作内容：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宋体"/>
        <charset val="134"/>
      </rPr>
      <t>、管道、管件、管卡、套管安装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、管道消毒冲洗、水压试验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宋体"/>
        <charset val="134"/>
      </rPr>
      <t>、留、补管槽、孔洞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、砼结构预压管槽并恢复，砖墙切槽并恢复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</si>
  <si>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、名称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给水配管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、材质：</t>
    </r>
    <r>
      <rPr>
        <sz val="10"/>
        <color rgb="FF000000"/>
        <rFont val="Times New Roman"/>
        <charset val="134"/>
      </rPr>
      <t>PPR50</t>
    </r>
    <r>
      <rPr>
        <sz val="10"/>
        <color rgb="FF000000"/>
        <rFont val="宋体"/>
        <charset val="134"/>
      </rPr>
      <t>水管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宋体"/>
        <charset val="134"/>
      </rPr>
      <t>、连接方式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热熔连接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、管槽预留或切槽及恢复均考虑报价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工作内容：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宋体"/>
        <charset val="134"/>
      </rPr>
      <t>、管道、管件、管卡、套管安装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、管道消毒冲洗、水压试验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宋体"/>
        <charset val="134"/>
      </rPr>
      <t>、留、补管槽、孔洞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、砼结构预压管槽并恢复，砖墙切槽并恢复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</si>
  <si>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、名称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给水配管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、材质：</t>
    </r>
    <r>
      <rPr>
        <sz val="10"/>
        <color rgb="FF000000"/>
        <rFont val="Times New Roman"/>
        <charset val="134"/>
      </rPr>
      <t>PPR25</t>
    </r>
    <r>
      <rPr>
        <sz val="10"/>
        <color rgb="FF000000"/>
        <rFont val="宋体"/>
        <charset val="134"/>
      </rPr>
      <t>水管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宋体"/>
        <charset val="134"/>
      </rPr>
      <t>、连接方式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热熔连接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、管槽预留或切槽及恢复均考虑报价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工作内容：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宋体"/>
        <charset val="134"/>
      </rPr>
      <t>、管道、管件、管卡、套管安装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、管道消毒冲洗、水压试验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宋体"/>
        <charset val="134"/>
      </rPr>
      <t>、留、补管槽、孔洞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、砼结构预压管槽并恢复，砖墙切槽并恢复</t>
    </r>
  </si>
  <si>
    <t>阀门制作安装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</si>
  <si>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、名称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阀门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、材质：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球阀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工作内容：切管、套丝、加垫、上阀门、水压试验。压力等级：</t>
    </r>
    <r>
      <rPr>
        <sz val="10"/>
        <color rgb="FF000000"/>
        <rFont val="Times New Roman"/>
        <charset val="134"/>
      </rPr>
      <t>1.0</t>
    </r>
    <r>
      <rPr>
        <sz val="10"/>
        <color rgb="FF000000"/>
        <rFont val="宋体"/>
        <charset val="134"/>
      </rPr>
      <t>着帕。均已包含阀门及附件等所有安装及材料费。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</si>
  <si>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、名称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阀门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、材质：</t>
    </r>
    <r>
      <rPr>
        <sz val="10"/>
        <color rgb="FF000000"/>
        <rFont val="Times New Roman"/>
        <charset val="134"/>
      </rPr>
      <t>25</t>
    </r>
    <r>
      <rPr>
        <sz val="10"/>
        <color rgb="FF000000"/>
        <rFont val="宋体"/>
        <charset val="134"/>
      </rPr>
      <t>球阀</t>
    </r>
    <r>
      <rPr>
        <sz val="10"/>
        <color rgb="FF000000"/>
        <rFont val="Times New Roman"/>
        <charset val="134"/>
      </rPr>
      <t xml:space="preserve">
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</si>
  <si>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、名称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阀门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、材质：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三角阀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</si>
  <si>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、名称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阀门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、材质：</t>
    </r>
    <r>
      <rPr>
        <sz val="10"/>
        <color rgb="FF000000"/>
        <rFont val="Times New Roman"/>
        <charset val="134"/>
      </rPr>
      <t>25</t>
    </r>
    <r>
      <rPr>
        <sz val="10"/>
        <color rgb="FF000000"/>
        <rFont val="宋体"/>
        <charset val="134"/>
      </rPr>
      <t>三角阀</t>
    </r>
  </si>
  <si>
    <t>生活区土建</t>
  </si>
  <si>
    <t>一级配电箱防护棚</t>
  </si>
  <si>
    <t>1、2000mm*2500mm、含拆除
2、4根主立柱方管：40*40*2mm，中间立杆方管：20*20*1.5mm；门：640*1850mm；顶棚：彩钢板；立杆间距不小于150mm，根据长度均匀分配。</t>
  </si>
  <si>
    <t>m2</t>
  </si>
  <si>
    <t>按现场实际测量尺寸以“m2”为计量单位计算</t>
  </si>
  <si>
    <t>旗台贴砖</t>
  </si>
  <si>
    <t>6M旗台贴砖</t>
  </si>
  <si>
    <t>按实际铺贴数量以“片”为计量单位计算</t>
  </si>
  <si>
    <t>不锈钢旗杆（含拆除）</t>
  </si>
  <si>
    <t>1、9900*9100*9100
2、壁厚1.8mm不锈钢旗杆  圆管直径：104*89*76mm</t>
  </si>
  <si>
    <t>按现场实际测量长度以“m”为计量单位计算</t>
  </si>
  <si>
    <t>1、字高300
2、0.7平面钛金字/不锈钢字+四周折边2.5cm+底板10mm雪弗板
3.安装</t>
  </si>
  <si>
    <t>路面切缝</t>
  </si>
  <si>
    <t>清扫、冲洗、划线定位、切缝深度不小于60mm等其他完成本项所需的一切工作</t>
  </si>
  <si>
    <t>铸铁井盖座制作安装</t>
  </si>
  <si>
    <t>井盖座规格不限
材料购买、运输、安装、填稳等其他完成本项所需的一切工作</t>
  </si>
  <si>
    <t>按设计图示数量以“套”为计量单位计算</t>
  </si>
  <si>
    <t>工作内容：1、管道、管件、管卡、套管安装</t>
  </si>
  <si>
    <t>卫生间、浴室隔断</t>
  </si>
  <si>
    <t>安装、固定、表面清理等其他完成本项所需的一切工作</t>
  </si>
  <si>
    <t>男女厕所冲水箱（包含支架）
安装、固定、表面清理等其他完成本项所需的一切工作</t>
  </si>
  <si>
    <t>A</t>
  </si>
  <si>
    <t>合计(不含税）</t>
  </si>
  <si>
    <t>B</t>
  </si>
  <si>
    <t>其中安全生产措施费(3%)</t>
  </si>
  <si>
    <t>C</t>
  </si>
  <si>
    <t>增值税</t>
  </si>
  <si>
    <t>D</t>
  </si>
  <si>
    <t>含税总计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</si>
</sst>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9"/>
      <color rgb="FF000000"/>
      <name val="宋体"/>
      <charset val="134"/>
    </font>
    <font>
      <b/>
      <sz val="9.5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sz val="8.5"/>
      <color rgb="FF000000"/>
      <name val="宋体"/>
      <charset val="134"/>
    </font>
    <font>
      <sz val="10"/>
      <color rgb="FF000000"/>
      <name val="Times New Roman"/>
      <charset val="134"/>
    </font>
    <font>
      <sz val="9"/>
      <color rgb="FF000000"/>
      <name val="等线"/>
      <charset val="134"/>
    </font>
    <font>
      <sz val="10"/>
      <color rgb="FF000000"/>
      <name val="等线"/>
      <charset val="134"/>
    </font>
    <font>
      <sz val="12"/>
      <color rgb="FF000000"/>
      <name val="宋体"/>
      <charset val="134"/>
    </font>
    <font>
      <b/>
      <sz val="9"/>
      <color rgb="FF000000"/>
      <name val="等线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Times New Roman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b/>
      <sz val="10"/>
      <name val="Times New Roman"/>
      <charset val="134"/>
    </font>
    <font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8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left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49" applyFont="1" applyFill="1" applyBorder="1" applyAlignment="1">
      <alignment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176" fontId="19" fillId="0" borderId="5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176" fontId="17" fillId="3" borderId="5" xfId="0" applyNumberFormat="1" applyFont="1" applyFill="1" applyBorder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/>
    </xf>
    <xf numFmtId="0" fontId="18" fillId="3" borderId="1" xfId="49" applyFont="1" applyFill="1" applyBorder="1" applyAlignment="1">
      <alignment horizontal="left" vertical="center" wrapText="1"/>
    </xf>
    <xf numFmtId="176" fontId="17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176" fontId="21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8" fillId="4" borderId="1" xfId="49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2"/>
  <sheetViews>
    <sheetView zoomScale="85" zoomScaleNormal="85" topLeftCell="A22" workbookViewId="0">
      <selection activeCell="M3" sqref="M3:M14"/>
    </sheetView>
  </sheetViews>
  <sheetFormatPr defaultColWidth="9" defaultRowHeight="13.5"/>
  <cols>
    <col min="1" max="1" width="9" style="22"/>
    <col min="2" max="2" width="23.625" style="22" customWidth="1"/>
    <col min="3" max="3" width="20" style="23" customWidth="1"/>
    <col min="4" max="4" width="9" style="22" customWidth="1"/>
    <col min="5" max="5" width="9.18333333333333" style="22"/>
    <col min="6" max="6" width="11.5416666666667" style="22" customWidth="1"/>
    <col min="7" max="7" width="12.8166666666667" style="22" customWidth="1"/>
    <col min="8" max="8" width="13.5833333333333" style="22" customWidth="1"/>
    <col min="9" max="9" width="12.825" style="22" customWidth="1"/>
    <col min="10" max="10" width="9" style="22"/>
    <col min="11" max="11" width="13" style="24" customWidth="1"/>
    <col min="12" max="13" width="9" style="22"/>
    <col min="14" max="14" width="11.5" style="22"/>
    <col min="15" max="15" width="9.375" style="22"/>
    <col min="16" max="16" width="11.5" style="22"/>
    <col min="17" max="16362" width="9" style="22"/>
  </cols>
  <sheetData>
    <row r="1" ht="33.75" spans="1:15">
      <c r="A1" s="25" t="s">
        <v>0</v>
      </c>
      <c r="B1" s="25" t="s">
        <v>1</v>
      </c>
      <c r="C1" s="26" t="s">
        <v>2</v>
      </c>
      <c r="D1" s="25" t="s">
        <v>3</v>
      </c>
      <c r="E1" s="25" t="s">
        <v>4</v>
      </c>
      <c r="F1" s="25" t="s">
        <v>5</v>
      </c>
      <c r="G1" s="27" t="s">
        <v>6</v>
      </c>
      <c r="H1" s="27" t="s">
        <v>7</v>
      </c>
      <c r="I1" s="27" t="s">
        <v>8</v>
      </c>
      <c r="J1" s="25" t="s">
        <v>9</v>
      </c>
      <c r="K1" s="25" t="s">
        <v>10</v>
      </c>
      <c r="M1" s="22">
        <v>0.4</v>
      </c>
      <c r="O1" s="22">
        <v>0.6</v>
      </c>
    </row>
    <row r="2" spans="1:11">
      <c r="A2" s="28" t="s">
        <v>11</v>
      </c>
      <c r="B2" s="29" t="s">
        <v>12</v>
      </c>
      <c r="C2" s="30"/>
      <c r="D2" s="28"/>
      <c r="E2" s="28"/>
      <c r="F2" s="28"/>
      <c r="G2" s="29">
        <f>SUM(G3:G28)</f>
        <v>420993.9</v>
      </c>
      <c r="H2" s="29"/>
      <c r="I2" s="29">
        <f>SUM(I3:I28)</f>
        <v>403598.91</v>
      </c>
      <c r="J2" s="28"/>
      <c r="K2" s="54"/>
    </row>
    <row r="3" ht="38.25" spans="1:16">
      <c r="A3" s="31">
        <v>1</v>
      </c>
      <c r="B3" s="32" t="s">
        <v>13</v>
      </c>
      <c r="C3" s="33" t="s">
        <v>14</v>
      </c>
      <c r="D3" s="32" t="s">
        <v>15</v>
      </c>
      <c r="E3" s="34">
        <v>1</v>
      </c>
      <c r="F3" s="35">
        <v>17500</v>
      </c>
      <c r="G3" s="35">
        <f t="shared" ref="G3:G16" si="0">E3*F3</f>
        <v>17500</v>
      </c>
      <c r="H3" s="35">
        <v>17500</v>
      </c>
      <c r="I3" s="35">
        <f>ROUND(H3*E3,2)</f>
        <v>17500</v>
      </c>
      <c r="J3" s="55"/>
      <c r="K3" s="56"/>
      <c r="M3" s="22">
        <f>H3*$M$1</f>
        <v>7000</v>
      </c>
      <c r="N3" s="22">
        <f>M3*E3</f>
        <v>7000</v>
      </c>
      <c r="O3" s="22">
        <f>H3*$O$1</f>
        <v>10500</v>
      </c>
      <c r="P3" s="22">
        <f>O3*E3</f>
        <v>10500</v>
      </c>
    </row>
    <row r="4" ht="38.25" spans="1:16">
      <c r="A4" s="31">
        <v>2</v>
      </c>
      <c r="B4" s="32" t="s">
        <v>16</v>
      </c>
      <c r="C4" s="33" t="s">
        <v>17</v>
      </c>
      <c r="D4" s="32" t="s">
        <v>15</v>
      </c>
      <c r="E4" s="34">
        <v>7</v>
      </c>
      <c r="F4" s="35">
        <v>3500</v>
      </c>
      <c r="G4" s="35">
        <f t="shared" si="0"/>
        <v>24500</v>
      </c>
      <c r="H4" s="35">
        <v>3500</v>
      </c>
      <c r="I4" s="35">
        <f t="shared" ref="I4:I28" si="1">ROUND(H4*E4,2)</f>
        <v>24500</v>
      </c>
      <c r="J4" s="55"/>
      <c r="K4" s="56"/>
      <c r="M4" s="22">
        <f t="shared" ref="M4:M35" si="2">H4*$M$1</f>
        <v>1400</v>
      </c>
      <c r="N4" s="22">
        <f t="shared" ref="N4:N35" si="3">M4*E4</f>
        <v>9800</v>
      </c>
      <c r="O4" s="22">
        <f t="shared" ref="O4:O35" si="4">H4*$O$1</f>
        <v>2100</v>
      </c>
      <c r="P4" s="22">
        <f t="shared" ref="P4:P35" si="5">O4*E4</f>
        <v>14700</v>
      </c>
    </row>
    <row r="5" ht="38.25" spans="1:16">
      <c r="A5" s="31">
        <v>3</v>
      </c>
      <c r="B5" s="32" t="s">
        <v>18</v>
      </c>
      <c r="C5" s="33" t="s">
        <v>19</v>
      </c>
      <c r="D5" s="32" t="s">
        <v>15</v>
      </c>
      <c r="E5" s="34">
        <v>4</v>
      </c>
      <c r="F5" s="35">
        <v>1500</v>
      </c>
      <c r="G5" s="35">
        <f t="shared" si="0"/>
        <v>6000</v>
      </c>
      <c r="H5" s="35">
        <v>1500</v>
      </c>
      <c r="I5" s="35">
        <f t="shared" si="1"/>
        <v>6000</v>
      </c>
      <c r="J5" s="55"/>
      <c r="K5" s="56"/>
      <c r="M5" s="22">
        <f t="shared" si="2"/>
        <v>600</v>
      </c>
      <c r="N5" s="22">
        <f t="shared" si="3"/>
        <v>2400</v>
      </c>
      <c r="O5" s="22">
        <f t="shared" si="4"/>
        <v>900</v>
      </c>
      <c r="P5" s="22">
        <f t="shared" si="5"/>
        <v>3600</v>
      </c>
    </row>
    <row r="6" ht="64" customHeight="1" spans="1:16">
      <c r="A6" s="31">
        <v>4</v>
      </c>
      <c r="B6" s="32" t="s">
        <v>20</v>
      </c>
      <c r="C6" s="33" t="s">
        <v>21</v>
      </c>
      <c r="D6" s="32" t="s">
        <v>22</v>
      </c>
      <c r="E6" s="34">
        <v>59</v>
      </c>
      <c r="F6" s="35">
        <v>823.56</v>
      </c>
      <c r="G6" s="35">
        <f t="shared" si="0"/>
        <v>48590.04</v>
      </c>
      <c r="H6" s="35">
        <v>816.59</v>
      </c>
      <c r="I6" s="35">
        <f t="shared" si="1"/>
        <v>48178.81</v>
      </c>
      <c r="J6" s="55"/>
      <c r="K6" s="56"/>
      <c r="M6" s="22">
        <f t="shared" si="2"/>
        <v>326.636</v>
      </c>
      <c r="N6" s="22">
        <f t="shared" si="3"/>
        <v>19271.524</v>
      </c>
      <c r="O6" s="22">
        <f t="shared" si="4"/>
        <v>489.954</v>
      </c>
      <c r="P6" s="22">
        <f t="shared" si="5"/>
        <v>28907.286</v>
      </c>
    </row>
    <row r="7" ht="25.5" spans="1:16">
      <c r="A7" s="31">
        <v>5</v>
      </c>
      <c r="B7" s="32" t="s">
        <v>20</v>
      </c>
      <c r="C7" s="33" t="s">
        <v>23</v>
      </c>
      <c r="D7" s="32" t="s">
        <v>22</v>
      </c>
      <c r="E7" s="34">
        <v>190</v>
      </c>
      <c r="F7" s="35">
        <v>517.23</v>
      </c>
      <c r="G7" s="35">
        <f t="shared" si="0"/>
        <v>98273.7</v>
      </c>
      <c r="H7" s="35">
        <v>507.23</v>
      </c>
      <c r="I7" s="35">
        <f t="shared" si="1"/>
        <v>96373.7</v>
      </c>
      <c r="J7" s="55"/>
      <c r="K7" s="57"/>
      <c r="M7" s="22">
        <f t="shared" si="2"/>
        <v>202.892</v>
      </c>
      <c r="N7" s="22">
        <f t="shared" si="3"/>
        <v>38549.48</v>
      </c>
      <c r="O7" s="22">
        <f t="shared" si="4"/>
        <v>304.338</v>
      </c>
      <c r="P7" s="22">
        <f t="shared" si="5"/>
        <v>57824.22</v>
      </c>
    </row>
    <row r="8" ht="45" customHeight="1" spans="1:16">
      <c r="A8" s="31">
        <v>6</v>
      </c>
      <c r="B8" s="32" t="s">
        <v>20</v>
      </c>
      <c r="C8" s="33" t="s">
        <v>24</v>
      </c>
      <c r="D8" s="32" t="s">
        <v>22</v>
      </c>
      <c r="E8" s="34">
        <v>376</v>
      </c>
      <c r="F8" s="35">
        <v>321.02</v>
      </c>
      <c r="G8" s="35">
        <f t="shared" si="0"/>
        <v>120703.52</v>
      </c>
      <c r="H8" s="35">
        <v>315.33</v>
      </c>
      <c r="I8" s="35">
        <f t="shared" si="1"/>
        <v>118564.08</v>
      </c>
      <c r="J8" s="55"/>
      <c r="K8" s="57"/>
      <c r="M8" s="22">
        <f t="shared" si="2"/>
        <v>126.132</v>
      </c>
      <c r="N8" s="22">
        <f t="shared" si="3"/>
        <v>47425.632</v>
      </c>
      <c r="O8" s="22">
        <f t="shared" si="4"/>
        <v>189.198</v>
      </c>
      <c r="P8" s="22">
        <f t="shared" si="5"/>
        <v>71138.448</v>
      </c>
    </row>
    <row r="9" ht="45" customHeight="1" spans="1:16">
      <c r="A9" s="31">
        <v>7</v>
      </c>
      <c r="B9" s="32" t="s">
        <v>20</v>
      </c>
      <c r="C9" s="33" t="s">
        <v>25</v>
      </c>
      <c r="D9" s="32" t="s">
        <v>22</v>
      </c>
      <c r="E9" s="34">
        <v>171</v>
      </c>
      <c r="F9" s="35">
        <v>215.07</v>
      </c>
      <c r="G9" s="35">
        <f t="shared" si="0"/>
        <v>36776.97</v>
      </c>
      <c r="H9" s="35">
        <v>202.07</v>
      </c>
      <c r="I9" s="35">
        <f t="shared" si="1"/>
        <v>34553.97</v>
      </c>
      <c r="J9" s="55"/>
      <c r="K9" s="57"/>
      <c r="M9" s="22">
        <f t="shared" si="2"/>
        <v>80.828</v>
      </c>
      <c r="N9" s="22">
        <f t="shared" si="3"/>
        <v>13821.588</v>
      </c>
      <c r="O9" s="22">
        <f t="shared" si="4"/>
        <v>121.242</v>
      </c>
      <c r="P9" s="22">
        <f t="shared" si="5"/>
        <v>20732.382</v>
      </c>
    </row>
    <row r="10" ht="47" customHeight="1" spans="1:16">
      <c r="A10" s="31">
        <v>8</v>
      </c>
      <c r="B10" s="32" t="s">
        <v>20</v>
      </c>
      <c r="C10" s="33" t="s">
        <v>25</v>
      </c>
      <c r="D10" s="32" t="s">
        <v>22</v>
      </c>
      <c r="E10" s="34">
        <v>28</v>
      </c>
      <c r="F10" s="35">
        <v>215.07</v>
      </c>
      <c r="G10" s="35">
        <f t="shared" si="0"/>
        <v>6021.96</v>
      </c>
      <c r="H10" s="35">
        <v>202.07</v>
      </c>
      <c r="I10" s="35">
        <f t="shared" si="1"/>
        <v>5657.96</v>
      </c>
      <c r="J10" s="55"/>
      <c r="K10" s="56"/>
      <c r="M10" s="22">
        <f t="shared" si="2"/>
        <v>80.828</v>
      </c>
      <c r="N10" s="22">
        <f t="shared" si="3"/>
        <v>2263.184</v>
      </c>
      <c r="O10" s="22">
        <f t="shared" si="4"/>
        <v>121.242</v>
      </c>
      <c r="P10" s="22">
        <f t="shared" si="5"/>
        <v>3394.776</v>
      </c>
    </row>
    <row r="11" ht="47" customHeight="1" spans="1:16">
      <c r="A11" s="31">
        <v>9</v>
      </c>
      <c r="B11" s="32" t="s">
        <v>20</v>
      </c>
      <c r="C11" s="33" t="s">
        <v>26</v>
      </c>
      <c r="D11" s="32" t="s">
        <v>22</v>
      </c>
      <c r="E11" s="34">
        <v>22</v>
      </c>
      <c r="F11" s="35">
        <v>110.25</v>
      </c>
      <c r="G11" s="35">
        <f t="shared" si="0"/>
        <v>2425.5</v>
      </c>
      <c r="H11" s="35">
        <v>98.87</v>
      </c>
      <c r="I11" s="35">
        <f t="shared" si="1"/>
        <v>2175.14</v>
      </c>
      <c r="J11" s="55"/>
      <c r="K11" s="56"/>
      <c r="M11" s="22">
        <f t="shared" si="2"/>
        <v>39.548</v>
      </c>
      <c r="N11" s="22">
        <f t="shared" si="3"/>
        <v>870.056</v>
      </c>
      <c r="O11" s="22">
        <f t="shared" si="4"/>
        <v>59.322</v>
      </c>
      <c r="P11" s="22">
        <f t="shared" si="5"/>
        <v>1305.084</v>
      </c>
    </row>
    <row r="12" ht="47" customHeight="1" spans="1:16">
      <c r="A12" s="31">
        <v>10</v>
      </c>
      <c r="B12" s="32" t="s">
        <v>20</v>
      </c>
      <c r="C12" s="33" t="s">
        <v>27</v>
      </c>
      <c r="D12" s="32" t="s">
        <v>22</v>
      </c>
      <c r="E12" s="34">
        <v>53</v>
      </c>
      <c r="F12" s="35">
        <v>90.23</v>
      </c>
      <c r="G12" s="35">
        <f t="shared" si="0"/>
        <v>4782.19</v>
      </c>
      <c r="H12" s="35">
        <v>78.97</v>
      </c>
      <c r="I12" s="35">
        <f t="shared" si="1"/>
        <v>4185.41</v>
      </c>
      <c r="J12" s="55"/>
      <c r="K12" s="56"/>
      <c r="M12" s="22">
        <f t="shared" si="2"/>
        <v>31.588</v>
      </c>
      <c r="N12" s="22">
        <f t="shared" si="3"/>
        <v>1674.164</v>
      </c>
      <c r="O12" s="22">
        <f t="shared" si="4"/>
        <v>47.382</v>
      </c>
      <c r="P12" s="22">
        <f t="shared" si="5"/>
        <v>2511.246</v>
      </c>
    </row>
    <row r="13" ht="47" customHeight="1" spans="1:16">
      <c r="A13" s="31">
        <v>11</v>
      </c>
      <c r="B13" s="32" t="s">
        <v>20</v>
      </c>
      <c r="C13" s="33" t="s">
        <v>28</v>
      </c>
      <c r="D13" s="32" t="s">
        <v>22</v>
      </c>
      <c r="E13" s="34">
        <v>91</v>
      </c>
      <c r="F13" s="35">
        <v>135.16</v>
      </c>
      <c r="G13" s="35">
        <f t="shared" si="0"/>
        <v>12299.56</v>
      </c>
      <c r="H13" s="35">
        <v>115.16</v>
      </c>
      <c r="I13" s="35">
        <f t="shared" si="1"/>
        <v>10479.56</v>
      </c>
      <c r="J13" s="55"/>
      <c r="K13" s="57"/>
      <c r="M13" s="22">
        <f t="shared" si="2"/>
        <v>46.064</v>
      </c>
      <c r="N13" s="22">
        <f t="shared" si="3"/>
        <v>4191.824</v>
      </c>
      <c r="O13" s="22">
        <f t="shared" si="4"/>
        <v>69.096</v>
      </c>
      <c r="P13" s="22">
        <f t="shared" si="5"/>
        <v>6287.736</v>
      </c>
    </row>
    <row r="14" ht="47" customHeight="1" spans="1:16">
      <c r="A14" s="31">
        <v>12</v>
      </c>
      <c r="B14" s="32" t="s">
        <v>20</v>
      </c>
      <c r="C14" s="33" t="s">
        <v>28</v>
      </c>
      <c r="D14" s="32" t="s">
        <v>22</v>
      </c>
      <c r="E14" s="34">
        <v>60</v>
      </c>
      <c r="F14" s="35">
        <v>135.16</v>
      </c>
      <c r="G14" s="35">
        <f t="shared" si="0"/>
        <v>8109.6</v>
      </c>
      <c r="H14" s="35">
        <v>115.16</v>
      </c>
      <c r="I14" s="35">
        <f t="shared" si="1"/>
        <v>6909.6</v>
      </c>
      <c r="J14" s="55"/>
      <c r="K14" s="57"/>
      <c r="M14" s="22">
        <f t="shared" si="2"/>
        <v>46.064</v>
      </c>
      <c r="N14" s="22">
        <f t="shared" si="3"/>
        <v>2763.84</v>
      </c>
      <c r="O14" s="22">
        <f t="shared" si="4"/>
        <v>69.096</v>
      </c>
      <c r="P14" s="22">
        <f t="shared" si="5"/>
        <v>4145.76</v>
      </c>
    </row>
    <row r="15" ht="38.25" spans="1:16">
      <c r="A15" s="31">
        <v>13</v>
      </c>
      <c r="B15" s="32" t="s">
        <v>29</v>
      </c>
      <c r="C15" s="33" t="s">
        <v>30</v>
      </c>
      <c r="D15" s="32" t="s">
        <v>22</v>
      </c>
      <c r="E15" s="34">
        <v>150</v>
      </c>
      <c r="F15" s="35">
        <v>34.55</v>
      </c>
      <c r="G15" s="35">
        <f t="shared" si="0"/>
        <v>5182.5</v>
      </c>
      <c r="H15" s="35">
        <v>32.4</v>
      </c>
      <c r="I15" s="35">
        <f t="shared" si="1"/>
        <v>4860</v>
      </c>
      <c r="J15" s="55"/>
      <c r="K15" s="56"/>
      <c r="M15" s="22">
        <f t="shared" si="2"/>
        <v>12.96</v>
      </c>
      <c r="N15" s="22">
        <f t="shared" si="3"/>
        <v>1944</v>
      </c>
      <c r="O15" s="22">
        <f t="shared" si="4"/>
        <v>19.44</v>
      </c>
      <c r="P15" s="22">
        <f t="shared" si="5"/>
        <v>2916</v>
      </c>
    </row>
    <row r="16" ht="38.25" spans="1:16">
      <c r="A16" s="31">
        <v>14</v>
      </c>
      <c r="B16" s="32" t="s">
        <v>29</v>
      </c>
      <c r="C16" s="33" t="s">
        <v>31</v>
      </c>
      <c r="D16" s="32" t="s">
        <v>22</v>
      </c>
      <c r="E16" s="34">
        <v>42</v>
      </c>
      <c r="F16" s="35">
        <v>32.58</v>
      </c>
      <c r="G16" s="35">
        <f t="shared" si="0"/>
        <v>1368.36</v>
      </c>
      <c r="H16" s="35">
        <v>29.54</v>
      </c>
      <c r="I16" s="35">
        <f t="shared" si="1"/>
        <v>1240.68</v>
      </c>
      <c r="J16" s="55"/>
      <c r="K16" s="56"/>
      <c r="M16" s="22">
        <f t="shared" si="2"/>
        <v>11.816</v>
      </c>
      <c r="N16" s="22">
        <f t="shared" si="3"/>
        <v>496.272</v>
      </c>
      <c r="O16" s="22">
        <f t="shared" si="4"/>
        <v>17.724</v>
      </c>
      <c r="P16" s="22">
        <f t="shared" si="5"/>
        <v>744.408</v>
      </c>
    </row>
    <row r="17" ht="14.25" spans="1:16">
      <c r="A17" s="31">
        <v>15</v>
      </c>
      <c r="B17" s="32" t="s">
        <v>32</v>
      </c>
      <c r="C17" s="33" t="s">
        <v>33</v>
      </c>
      <c r="D17" s="32" t="s">
        <v>15</v>
      </c>
      <c r="E17" s="34">
        <v>7</v>
      </c>
      <c r="F17" s="35">
        <v>80</v>
      </c>
      <c r="G17" s="35">
        <f t="shared" ref="G17:G28" si="6">E17*F17</f>
        <v>560</v>
      </c>
      <c r="H17" s="36">
        <v>100</v>
      </c>
      <c r="I17" s="36">
        <f t="shared" si="1"/>
        <v>700</v>
      </c>
      <c r="J17" s="55"/>
      <c r="K17" s="56"/>
      <c r="M17" s="22">
        <f t="shared" si="2"/>
        <v>40</v>
      </c>
      <c r="N17" s="22">
        <f t="shared" si="3"/>
        <v>280</v>
      </c>
      <c r="O17" s="22">
        <f t="shared" si="4"/>
        <v>60</v>
      </c>
      <c r="P17" s="22">
        <f t="shared" si="5"/>
        <v>420</v>
      </c>
    </row>
    <row r="18" ht="14.25" spans="1:16">
      <c r="A18" s="31">
        <v>16</v>
      </c>
      <c r="B18" s="20" t="s">
        <v>34</v>
      </c>
      <c r="C18" s="33"/>
      <c r="D18" s="32" t="s">
        <v>15</v>
      </c>
      <c r="E18" s="34">
        <v>6</v>
      </c>
      <c r="F18" s="35">
        <v>80</v>
      </c>
      <c r="G18" s="35">
        <f t="shared" si="6"/>
        <v>480</v>
      </c>
      <c r="H18" s="37"/>
      <c r="I18" s="37"/>
      <c r="J18" s="55"/>
      <c r="K18" s="56"/>
      <c r="M18" s="22">
        <f t="shared" si="2"/>
        <v>0</v>
      </c>
      <c r="N18" s="22">
        <f t="shared" si="3"/>
        <v>0</v>
      </c>
      <c r="O18" s="22">
        <f t="shared" si="4"/>
        <v>0</v>
      </c>
      <c r="P18" s="22">
        <f t="shared" si="5"/>
        <v>0</v>
      </c>
    </row>
    <row r="19" ht="14.25" spans="1:16">
      <c r="A19" s="31">
        <v>17</v>
      </c>
      <c r="B19" s="32" t="s">
        <v>35</v>
      </c>
      <c r="C19" s="33"/>
      <c r="D19" s="32" t="s">
        <v>15</v>
      </c>
      <c r="E19" s="34">
        <v>6</v>
      </c>
      <c r="F19" s="35">
        <v>80</v>
      </c>
      <c r="G19" s="35">
        <f t="shared" si="6"/>
        <v>480</v>
      </c>
      <c r="H19" s="38"/>
      <c r="I19" s="38"/>
      <c r="J19" s="55"/>
      <c r="K19" s="56"/>
      <c r="M19" s="22">
        <f t="shared" si="2"/>
        <v>0</v>
      </c>
      <c r="N19" s="22">
        <f t="shared" si="3"/>
        <v>0</v>
      </c>
      <c r="O19" s="22">
        <f t="shared" si="4"/>
        <v>0</v>
      </c>
      <c r="P19" s="22">
        <f t="shared" si="5"/>
        <v>0</v>
      </c>
    </row>
    <row r="20" ht="38.25" spans="1:16">
      <c r="A20" s="31">
        <v>18</v>
      </c>
      <c r="B20" s="32" t="s">
        <v>36</v>
      </c>
      <c r="C20" s="33" t="s">
        <v>37</v>
      </c>
      <c r="D20" s="32" t="s">
        <v>38</v>
      </c>
      <c r="E20" s="34">
        <v>5</v>
      </c>
      <c r="F20" s="35">
        <v>150</v>
      </c>
      <c r="G20" s="35">
        <f t="shared" si="6"/>
        <v>750</v>
      </c>
      <c r="H20" s="35">
        <f>6*3.77*5000/1000</f>
        <v>113.1</v>
      </c>
      <c r="I20" s="35">
        <f t="shared" si="1"/>
        <v>565.5</v>
      </c>
      <c r="J20" s="55"/>
      <c r="K20" s="56"/>
      <c r="M20" s="22">
        <f t="shared" si="2"/>
        <v>45.24</v>
      </c>
      <c r="N20" s="22">
        <f t="shared" si="3"/>
        <v>226.2</v>
      </c>
      <c r="O20" s="22">
        <f t="shared" si="4"/>
        <v>67.86</v>
      </c>
      <c r="P20" s="22">
        <f t="shared" si="5"/>
        <v>339.3</v>
      </c>
    </row>
    <row r="21" ht="38.25" spans="1:16">
      <c r="A21" s="31">
        <v>19</v>
      </c>
      <c r="B21" s="32" t="s">
        <v>39</v>
      </c>
      <c r="C21" s="33" t="s">
        <v>40</v>
      </c>
      <c r="D21" s="32" t="s">
        <v>38</v>
      </c>
      <c r="E21" s="34">
        <v>5</v>
      </c>
      <c r="F21" s="35">
        <v>150</v>
      </c>
      <c r="G21" s="35">
        <f t="shared" si="6"/>
        <v>750</v>
      </c>
      <c r="H21" s="35">
        <f>6*3.77*5000/1000</f>
        <v>113.1</v>
      </c>
      <c r="I21" s="35">
        <f t="shared" si="1"/>
        <v>565.5</v>
      </c>
      <c r="J21" s="55"/>
      <c r="K21" s="56"/>
      <c r="M21" s="22">
        <f t="shared" si="2"/>
        <v>45.24</v>
      </c>
      <c r="N21" s="22">
        <f t="shared" si="3"/>
        <v>226.2</v>
      </c>
      <c r="O21" s="22">
        <f t="shared" si="4"/>
        <v>67.86</v>
      </c>
      <c r="P21" s="22">
        <f t="shared" si="5"/>
        <v>339.3</v>
      </c>
    </row>
    <row r="22" ht="14.25" spans="1:16">
      <c r="A22" s="31">
        <v>20</v>
      </c>
      <c r="B22" s="32" t="s">
        <v>41</v>
      </c>
      <c r="C22" s="33"/>
      <c r="D22" s="32" t="s">
        <v>15</v>
      </c>
      <c r="E22" s="34">
        <v>41</v>
      </c>
      <c r="F22" s="35">
        <v>65</v>
      </c>
      <c r="G22" s="35">
        <f t="shared" si="6"/>
        <v>2665</v>
      </c>
      <c r="H22" s="35">
        <v>65</v>
      </c>
      <c r="I22" s="35">
        <f t="shared" si="1"/>
        <v>2665</v>
      </c>
      <c r="J22" s="55"/>
      <c r="K22" s="56"/>
      <c r="M22" s="22">
        <f t="shared" si="2"/>
        <v>26</v>
      </c>
      <c r="N22" s="22">
        <f t="shared" si="3"/>
        <v>1066</v>
      </c>
      <c r="O22" s="22">
        <f t="shared" si="4"/>
        <v>39</v>
      </c>
      <c r="P22" s="22">
        <f t="shared" si="5"/>
        <v>1599</v>
      </c>
    </row>
    <row r="23" ht="14.25" spans="1:16">
      <c r="A23" s="31">
        <v>21</v>
      </c>
      <c r="B23" s="32" t="s">
        <v>42</v>
      </c>
      <c r="C23" s="33"/>
      <c r="D23" s="32" t="s">
        <v>43</v>
      </c>
      <c r="E23" s="34">
        <v>1</v>
      </c>
      <c r="F23" s="35">
        <v>7300</v>
      </c>
      <c r="G23" s="35">
        <f t="shared" si="6"/>
        <v>7300</v>
      </c>
      <c r="H23" s="35">
        <v>5000</v>
      </c>
      <c r="I23" s="35">
        <f t="shared" si="1"/>
        <v>5000</v>
      </c>
      <c r="J23" s="55"/>
      <c r="K23" s="56"/>
      <c r="M23" s="22">
        <f t="shared" si="2"/>
        <v>2000</v>
      </c>
      <c r="N23" s="22">
        <f t="shared" si="3"/>
        <v>2000</v>
      </c>
      <c r="O23" s="22">
        <f t="shared" si="4"/>
        <v>3000</v>
      </c>
      <c r="P23" s="22">
        <f t="shared" si="5"/>
        <v>3000</v>
      </c>
    </row>
    <row r="24" ht="25.5" spans="1:16">
      <c r="A24" s="31">
        <v>22</v>
      </c>
      <c r="B24" s="32" t="s">
        <v>44</v>
      </c>
      <c r="C24" s="33" t="s">
        <v>45</v>
      </c>
      <c r="D24" s="32" t="s">
        <v>22</v>
      </c>
      <c r="E24" s="34">
        <v>300</v>
      </c>
      <c r="F24" s="35">
        <v>5</v>
      </c>
      <c r="G24" s="35">
        <f t="shared" si="6"/>
        <v>1500</v>
      </c>
      <c r="H24" s="35">
        <v>5</v>
      </c>
      <c r="I24" s="35">
        <f t="shared" si="1"/>
        <v>1500</v>
      </c>
      <c r="J24" s="55"/>
      <c r="K24" s="56"/>
      <c r="M24" s="22">
        <f t="shared" si="2"/>
        <v>2</v>
      </c>
      <c r="N24" s="22">
        <f t="shared" si="3"/>
        <v>600</v>
      </c>
      <c r="O24" s="22">
        <f t="shared" si="4"/>
        <v>3</v>
      </c>
      <c r="P24" s="22">
        <f t="shared" si="5"/>
        <v>900</v>
      </c>
    </row>
    <row r="25" ht="14.25" spans="1:16">
      <c r="A25" s="31">
        <v>23</v>
      </c>
      <c r="B25" s="32" t="s">
        <v>46</v>
      </c>
      <c r="C25" s="33"/>
      <c r="D25" s="32" t="s">
        <v>15</v>
      </c>
      <c r="E25" s="34">
        <v>5</v>
      </c>
      <c r="F25" s="35">
        <v>1650</v>
      </c>
      <c r="G25" s="35">
        <f t="shared" si="6"/>
        <v>8250</v>
      </c>
      <c r="H25" s="35">
        <v>1300</v>
      </c>
      <c r="I25" s="35">
        <f t="shared" si="1"/>
        <v>6500</v>
      </c>
      <c r="J25" s="55"/>
      <c r="K25" s="56"/>
      <c r="M25" s="22">
        <f t="shared" si="2"/>
        <v>520</v>
      </c>
      <c r="N25" s="22">
        <f t="shared" si="3"/>
        <v>2600</v>
      </c>
      <c r="O25" s="22">
        <f t="shared" si="4"/>
        <v>780</v>
      </c>
      <c r="P25" s="22">
        <f t="shared" si="5"/>
        <v>3900</v>
      </c>
    </row>
    <row r="26" ht="14.25" spans="1:16">
      <c r="A26" s="31">
        <v>24</v>
      </c>
      <c r="B26" s="32" t="s">
        <v>47</v>
      </c>
      <c r="C26" s="33"/>
      <c r="D26" s="32" t="s">
        <v>15</v>
      </c>
      <c r="E26" s="34">
        <v>1</v>
      </c>
      <c r="F26" s="35">
        <v>3200</v>
      </c>
      <c r="G26" s="35">
        <f t="shared" si="6"/>
        <v>3200</v>
      </c>
      <c r="H26" s="35">
        <v>2399</v>
      </c>
      <c r="I26" s="35">
        <f t="shared" si="1"/>
        <v>2399</v>
      </c>
      <c r="J26" s="55"/>
      <c r="K26" s="56"/>
      <c r="M26" s="22">
        <f t="shared" si="2"/>
        <v>959.6</v>
      </c>
      <c r="N26" s="22">
        <f t="shared" si="3"/>
        <v>959.6</v>
      </c>
      <c r="O26" s="22">
        <f t="shared" si="4"/>
        <v>1439.4</v>
      </c>
      <c r="P26" s="22">
        <f t="shared" si="5"/>
        <v>1439.4</v>
      </c>
    </row>
    <row r="27" ht="14.25" spans="1:16">
      <c r="A27" s="31">
        <v>25</v>
      </c>
      <c r="B27" s="32" t="s">
        <v>48</v>
      </c>
      <c r="C27" s="33"/>
      <c r="D27" s="32" t="s">
        <v>15</v>
      </c>
      <c r="E27" s="34">
        <v>150</v>
      </c>
      <c r="F27" s="35">
        <v>3.5</v>
      </c>
      <c r="G27" s="35">
        <f t="shared" si="6"/>
        <v>525</v>
      </c>
      <c r="H27" s="35">
        <v>3.5</v>
      </c>
      <c r="I27" s="35">
        <f t="shared" si="1"/>
        <v>525</v>
      </c>
      <c r="J27" s="55"/>
      <c r="K27" s="56"/>
      <c r="M27" s="22">
        <f t="shared" si="2"/>
        <v>1.4</v>
      </c>
      <c r="N27" s="22">
        <f t="shared" si="3"/>
        <v>210</v>
      </c>
      <c r="O27" s="22">
        <f t="shared" si="4"/>
        <v>2.1</v>
      </c>
      <c r="P27" s="22">
        <f t="shared" si="5"/>
        <v>315</v>
      </c>
    </row>
    <row r="28" ht="14.25" spans="1:16">
      <c r="A28" s="31">
        <v>26</v>
      </c>
      <c r="B28" s="32" t="s">
        <v>49</v>
      </c>
      <c r="C28" s="33" t="s">
        <v>50</v>
      </c>
      <c r="D28" s="32" t="s">
        <v>51</v>
      </c>
      <c r="E28" s="39">
        <v>1</v>
      </c>
      <c r="F28" s="35">
        <v>2000</v>
      </c>
      <c r="G28" s="35">
        <f t="shared" si="6"/>
        <v>2000</v>
      </c>
      <c r="H28" s="40">
        <v>2000</v>
      </c>
      <c r="I28" s="40">
        <f t="shared" si="1"/>
        <v>2000</v>
      </c>
      <c r="J28" s="55"/>
      <c r="K28" s="56"/>
      <c r="M28" s="22">
        <f t="shared" si="2"/>
        <v>800</v>
      </c>
      <c r="N28" s="22">
        <f t="shared" si="3"/>
        <v>800</v>
      </c>
      <c r="O28" s="22">
        <f t="shared" si="4"/>
        <v>1200</v>
      </c>
      <c r="P28" s="22">
        <f t="shared" si="5"/>
        <v>1200</v>
      </c>
    </row>
    <row r="29" spans="1:16">
      <c r="A29" s="41" t="s">
        <v>52</v>
      </c>
      <c r="B29" s="42" t="s">
        <v>53</v>
      </c>
      <c r="C29" s="43"/>
      <c r="D29" s="44"/>
      <c r="E29" s="44"/>
      <c r="F29" s="44"/>
      <c r="G29" s="29">
        <f>SUM(G30:G47)</f>
        <v>40445.13</v>
      </c>
      <c r="H29" s="29"/>
      <c r="I29" s="29">
        <f>SUM(I30:I47)</f>
        <v>40704.19</v>
      </c>
      <c r="J29" s="44"/>
      <c r="K29" s="58"/>
      <c r="M29" s="22">
        <f t="shared" si="2"/>
        <v>0</v>
      </c>
      <c r="N29" s="22">
        <f t="shared" si="3"/>
        <v>0</v>
      </c>
      <c r="O29" s="22">
        <f t="shared" si="4"/>
        <v>0</v>
      </c>
      <c r="P29" s="22">
        <f t="shared" si="5"/>
        <v>0</v>
      </c>
    </row>
    <row r="30" s="20" customFormat="1" ht="25.5" spans="1:16">
      <c r="A30" s="31">
        <v>1</v>
      </c>
      <c r="B30" s="32" t="s">
        <v>54</v>
      </c>
      <c r="C30" s="33" t="s">
        <v>55</v>
      </c>
      <c r="D30" s="32" t="s">
        <v>38</v>
      </c>
      <c r="E30" s="45">
        <v>50</v>
      </c>
      <c r="F30" s="39">
        <v>92.56</v>
      </c>
      <c r="G30" s="35">
        <f>E30*F30</f>
        <v>4628</v>
      </c>
      <c r="H30" s="39">
        <v>92.56</v>
      </c>
      <c r="I30" s="35">
        <f>ROUND(H30*E30,2)</f>
        <v>4628</v>
      </c>
      <c r="J30" s="55"/>
      <c r="K30" s="59"/>
      <c r="M30" s="22">
        <f t="shared" si="2"/>
        <v>37.024</v>
      </c>
      <c r="N30" s="22">
        <f t="shared" si="3"/>
        <v>1851.2</v>
      </c>
      <c r="O30" s="22">
        <f t="shared" si="4"/>
        <v>55.536</v>
      </c>
      <c r="P30" s="22">
        <f t="shared" si="5"/>
        <v>2776.8</v>
      </c>
    </row>
    <row r="31" s="20" customFormat="1" ht="25.5" spans="1:16">
      <c r="A31" s="31">
        <v>2</v>
      </c>
      <c r="B31" s="32" t="s">
        <v>54</v>
      </c>
      <c r="C31" s="33" t="s">
        <v>56</v>
      </c>
      <c r="D31" s="32" t="s">
        <v>38</v>
      </c>
      <c r="E31" s="45">
        <v>2</v>
      </c>
      <c r="F31" s="35">
        <v>110.2</v>
      </c>
      <c r="G31" s="35">
        <f>E31*F31</f>
        <v>220.4</v>
      </c>
      <c r="H31" s="35">
        <v>110.2</v>
      </c>
      <c r="I31" s="35">
        <f t="shared" ref="I31:I47" si="7">ROUND(H31*E31,2)</f>
        <v>220.4</v>
      </c>
      <c r="J31" s="55"/>
      <c r="K31" s="59"/>
      <c r="M31" s="22">
        <f t="shared" si="2"/>
        <v>44.08</v>
      </c>
      <c r="N31" s="22">
        <f t="shared" si="3"/>
        <v>88.16</v>
      </c>
      <c r="O31" s="22">
        <f t="shared" si="4"/>
        <v>66.12</v>
      </c>
      <c r="P31" s="22">
        <f t="shared" si="5"/>
        <v>132.24</v>
      </c>
    </row>
    <row r="32" s="20" customFormat="1" ht="25.5" spans="1:16">
      <c r="A32" s="31">
        <v>3</v>
      </c>
      <c r="B32" s="32" t="s">
        <v>54</v>
      </c>
      <c r="C32" s="33" t="s">
        <v>57</v>
      </c>
      <c r="D32" s="32" t="s">
        <v>38</v>
      </c>
      <c r="E32" s="45">
        <v>40</v>
      </c>
      <c r="F32" s="39">
        <v>28.25</v>
      </c>
      <c r="G32" s="35">
        <f>E32*F32</f>
        <v>1130</v>
      </c>
      <c r="H32" s="39">
        <v>28.25</v>
      </c>
      <c r="I32" s="35">
        <f t="shared" si="7"/>
        <v>1130</v>
      </c>
      <c r="J32" s="55"/>
      <c r="K32" s="60"/>
      <c r="M32" s="22">
        <f t="shared" si="2"/>
        <v>11.3</v>
      </c>
      <c r="N32" s="22">
        <f t="shared" si="3"/>
        <v>452</v>
      </c>
      <c r="O32" s="22">
        <f t="shared" si="4"/>
        <v>16.95</v>
      </c>
      <c r="P32" s="22">
        <f t="shared" si="5"/>
        <v>678</v>
      </c>
    </row>
    <row r="33" ht="25.5" spans="1:16">
      <c r="A33" s="31">
        <v>4</v>
      </c>
      <c r="B33" s="32" t="s">
        <v>54</v>
      </c>
      <c r="C33" s="33" t="s">
        <v>58</v>
      </c>
      <c r="D33" s="32" t="s">
        <v>38</v>
      </c>
      <c r="E33" s="45">
        <v>60</v>
      </c>
      <c r="F33" s="35">
        <v>35.28</v>
      </c>
      <c r="G33" s="39">
        <f>F33*E33</f>
        <v>2116.8</v>
      </c>
      <c r="H33" s="35">
        <v>35.28</v>
      </c>
      <c r="I33" s="35">
        <f t="shared" si="7"/>
        <v>2116.8</v>
      </c>
      <c r="J33" s="61"/>
      <c r="K33" s="56"/>
      <c r="M33" s="22">
        <f t="shared" si="2"/>
        <v>14.112</v>
      </c>
      <c r="N33" s="22">
        <f t="shared" si="3"/>
        <v>846.72</v>
      </c>
      <c r="O33" s="22">
        <f t="shared" si="4"/>
        <v>21.168</v>
      </c>
      <c r="P33" s="22">
        <f t="shared" si="5"/>
        <v>1270.08</v>
      </c>
    </row>
    <row r="34" ht="25.5" spans="1:16">
      <c r="A34" s="31">
        <v>5</v>
      </c>
      <c r="B34" s="32" t="s">
        <v>54</v>
      </c>
      <c r="C34" s="33" t="s">
        <v>59</v>
      </c>
      <c r="D34" s="32" t="s">
        <v>38</v>
      </c>
      <c r="E34" s="45">
        <v>2</v>
      </c>
      <c r="F34" s="35">
        <v>55.26</v>
      </c>
      <c r="G34" s="39">
        <f>F34*E34</f>
        <v>110.52</v>
      </c>
      <c r="H34" s="35">
        <v>55.26</v>
      </c>
      <c r="I34" s="35">
        <f t="shared" si="7"/>
        <v>110.52</v>
      </c>
      <c r="J34" s="61"/>
      <c r="K34" s="56"/>
      <c r="M34" s="22">
        <f t="shared" si="2"/>
        <v>22.104</v>
      </c>
      <c r="N34" s="22">
        <f t="shared" si="3"/>
        <v>44.208</v>
      </c>
      <c r="O34" s="22">
        <f t="shared" si="4"/>
        <v>33.156</v>
      </c>
      <c r="P34" s="22">
        <f t="shared" si="5"/>
        <v>66.312</v>
      </c>
    </row>
    <row r="35" ht="25.5" spans="1:16">
      <c r="A35" s="31">
        <v>6</v>
      </c>
      <c r="B35" s="32" t="s">
        <v>54</v>
      </c>
      <c r="C35" s="33" t="s">
        <v>60</v>
      </c>
      <c r="D35" s="32" t="s">
        <v>38</v>
      </c>
      <c r="E35" s="45">
        <v>30</v>
      </c>
      <c r="F35" s="35">
        <v>75.25</v>
      </c>
      <c r="G35" s="35">
        <f>E35*F35</f>
        <v>2257.5</v>
      </c>
      <c r="H35" s="35">
        <v>75.25</v>
      </c>
      <c r="I35" s="35">
        <f t="shared" si="7"/>
        <v>2257.5</v>
      </c>
      <c r="J35" s="61"/>
      <c r="K35" s="56"/>
      <c r="M35" s="22">
        <f t="shared" si="2"/>
        <v>30.1</v>
      </c>
      <c r="N35" s="22">
        <f t="shared" si="3"/>
        <v>903</v>
      </c>
      <c r="O35" s="22">
        <f t="shared" si="4"/>
        <v>45.15</v>
      </c>
      <c r="P35" s="22">
        <f t="shared" si="5"/>
        <v>1354.5</v>
      </c>
    </row>
    <row r="36" ht="25.5" spans="1:16">
      <c r="A36" s="31">
        <v>7</v>
      </c>
      <c r="B36" s="32" t="s">
        <v>54</v>
      </c>
      <c r="C36" s="33" t="s">
        <v>61</v>
      </c>
      <c r="D36" s="32" t="s">
        <v>38</v>
      </c>
      <c r="E36" s="45">
        <v>71</v>
      </c>
      <c r="F36" s="35">
        <v>55.21</v>
      </c>
      <c r="G36" s="35">
        <f>E36*F36</f>
        <v>3919.91</v>
      </c>
      <c r="H36" s="35">
        <v>55.21</v>
      </c>
      <c r="I36" s="35">
        <f t="shared" si="7"/>
        <v>3919.91</v>
      </c>
      <c r="J36" s="61"/>
      <c r="K36" s="57"/>
      <c r="M36" s="22">
        <f t="shared" ref="M36:M67" si="8">H36*$M$1</f>
        <v>22.084</v>
      </c>
      <c r="N36" s="22">
        <f t="shared" ref="N36:N67" si="9">M36*E36</f>
        <v>1567.964</v>
      </c>
      <c r="O36" s="22">
        <f t="shared" ref="O36:O67" si="10">H36*$O$1</f>
        <v>33.126</v>
      </c>
      <c r="P36" s="22">
        <f t="shared" ref="P36:P67" si="11">O36*E36</f>
        <v>2351.946</v>
      </c>
    </row>
    <row r="37" ht="25.5" spans="1:16">
      <c r="A37" s="31">
        <v>8</v>
      </c>
      <c r="B37" s="32" t="s">
        <v>62</v>
      </c>
      <c r="C37" s="33" t="s">
        <v>63</v>
      </c>
      <c r="D37" s="32" t="s">
        <v>15</v>
      </c>
      <c r="E37" s="45">
        <v>6</v>
      </c>
      <c r="F37" s="35">
        <v>55</v>
      </c>
      <c r="G37" s="35">
        <f t="shared" ref="G37:G43" si="12">E37*F37</f>
        <v>330</v>
      </c>
      <c r="H37" s="35">
        <v>55</v>
      </c>
      <c r="I37" s="35">
        <f t="shared" si="7"/>
        <v>330</v>
      </c>
      <c r="J37" s="61"/>
      <c r="K37" s="57"/>
      <c r="M37" s="22">
        <f t="shared" si="8"/>
        <v>22</v>
      </c>
      <c r="N37" s="22">
        <f t="shared" si="9"/>
        <v>132</v>
      </c>
      <c r="O37" s="22">
        <f t="shared" si="10"/>
        <v>33</v>
      </c>
      <c r="P37" s="22">
        <f t="shared" si="11"/>
        <v>198</v>
      </c>
    </row>
    <row r="38" ht="25.5" spans="1:16">
      <c r="A38" s="31">
        <v>9</v>
      </c>
      <c r="B38" s="32" t="s">
        <v>62</v>
      </c>
      <c r="C38" s="33" t="s">
        <v>64</v>
      </c>
      <c r="D38" s="32" t="s">
        <v>15</v>
      </c>
      <c r="E38" s="45">
        <v>60</v>
      </c>
      <c r="F38" s="35">
        <v>10</v>
      </c>
      <c r="G38" s="35">
        <f t="shared" si="12"/>
        <v>600</v>
      </c>
      <c r="H38" s="35">
        <v>10</v>
      </c>
      <c r="I38" s="35">
        <f t="shared" si="7"/>
        <v>600</v>
      </c>
      <c r="J38" s="61"/>
      <c r="K38" s="56"/>
      <c r="M38" s="22">
        <f t="shared" si="8"/>
        <v>4</v>
      </c>
      <c r="N38" s="22">
        <f t="shared" si="9"/>
        <v>240</v>
      </c>
      <c r="O38" s="22">
        <f t="shared" si="10"/>
        <v>6</v>
      </c>
      <c r="P38" s="22">
        <f t="shared" si="11"/>
        <v>360</v>
      </c>
    </row>
    <row r="39" ht="25.5" spans="1:16">
      <c r="A39" s="31">
        <v>10</v>
      </c>
      <c r="B39" s="32" t="s">
        <v>62</v>
      </c>
      <c r="C39" s="33" t="s">
        <v>65</v>
      </c>
      <c r="D39" s="32" t="s">
        <v>15</v>
      </c>
      <c r="E39" s="45">
        <v>18</v>
      </c>
      <c r="F39" s="35">
        <v>15</v>
      </c>
      <c r="G39" s="35">
        <f t="shared" si="12"/>
        <v>270</v>
      </c>
      <c r="H39" s="35">
        <v>15</v>
      </c>
      <c r="I39" s="35">
        <f t="shared" si="7"/>
        <v>270</v>
      </c>
      <c r="J39" s="61"/>
      <c r="K39" s="56"/>
      <c r="M39" s="22">
        <f t="shared" si="8"/>
        <v>6</v>
      </c>
      <c r="N39" s="22">
        <f t="shared" si="9"/>
        <v>108</v>
      </c>
      <c r="O39" s="22">
        <f t="shared" si="10"/>
        <v>9</v>
      </c>
      <c r="P39" s="22">
        <f t="shared" si="11"/>
        <v>162</v>
      </c>
    </row>
    <row r="40" ht="25.5" spans="1:16">
      <c r="A40" s="31">
        <v>11</v>
      </c>
      <c r="B40" s="32" t="s">
        <v>62</v>
      </c>
      <c r="C40" s="33" t="s">
        <v>65</v>
      </c>
      <c r="D40" s="32" t="s">
        <v>15</v>
      </c>
      <c r="E40" s="45">
        <v>8</v>
      </c>
      <c r="F40" s="35">
        <v>15</v>
      </c>
      <c r="G40" s="35">
        <f t="shared" si="12"/>
        <v>120</v>
      </c>
      <c r="H40" s="35">
        <v>15</v>
      </c>
      <c r="I40" s="35">
        <f t="shared" si="7"/>
        <v>120</v>
      </c>
      <c r="J40" s="61"/>
      <c r="K40" s="56"/>
      <c r="M40" s="22">
        <f t="shared" si="8"/>
        <v>6</v>
      </c>
      <c r="N40" s="22">
        <f t="shared" si="9"/>
        <v>48</v>
      </c>
      <c r="O40" s="22">
        <f t="shared" si="10"/>
        <v>9</v>
      </c>
      <c r="P40" s="22">
        <f t="shared" si="11"/>
        <v>72</v>
      </c>
    </row>
    <row r="41" ht="25.5" spans="1:16">
      <c r="A41" s="31">
        <v>12</v>
      </c>
      <c r="B41" s="32" t="s">
        <v>62</v>
      </c>
      <c r="C41" s="33" t="s">
        <v>66</v>
      </c>
      <c r="D41" s="32" t="s">
        <v>15</v>
      </c>
      <c r="E41" s="45">
        <v>26</v>
      </c>
      <c r="F41" s="35">
        <v>12</v>
      </c>
      <c r="G41" s="35">
        <f t="shared" si="12"/>
        <v>312</v>
      </c>
      <c r="H41" s="35">
        <v>12</v>
      </c>
      <c r="I41" s="35">
        <f t="shared" si="7"/>
        <v>312</v>
      </c>
      <c r="J41" s="61"/>
      <c r="K41" s="56"/>
      <c r="M41" s="22">
        <f t="shared" si="8"/>
        <v>4.8</v>
      </c>
      <c r="N41" s="22">
        <f t="shared" si="9"/>
        <v>124.8</v>
      </c>
      <c r="O41" s="22">
        <f t="shared" si="10"/>
        <v>7.2</v>
      </c>
      <c r="P41" s="22">
        <f t="shared" si="11"/>
        <v>187.2</v>
      </c>
    </row>
    <row r="42" s="20" customFormat="1" ht="14.25" spans="1:16">
      <c r="A42" s="31">
        <v>13</v>
      </c>
      <c r="B42" s="32" t="s">
        <v>67</v>
      </c>
      <c r="C42" s="46" t="s">
        <v>68</v>
      </c>
      <c r="D42" s="32" t="s">
        <v>51</v>
      </c>
      <c r="E42" s="45">
        <v>1</v>
      </c>
      <c r="F42" s="45">
        <v>12000</v>
      </c>
      <c r="G42" s="39">
        <f>F42*E42</f>
        <v>12000</v>
      </c>
      <c r="H42" s="45">
        <v>12000</v>
      </c>
      <c r="I42" s="35">
        <f t="shared" si="7"/>
        <v>12000</v>
      </c>
      <c r="J42" s="61"/>
      <c r="K42" s="56"/>
      <c r="M42" s="22">
        <f t="shared" si="8"/>
        <v>4800</v>
      </c>
      <c r="N42" s="22">
        <f t="shared" si="9"/>
        <v>4800</v>
      </c>
      <c r="O42" s="22">
        <f t="shared" si="10"/>
        <v>7200</v>
      </c>
      <c r="P42" s="22">
        <f t="shared" si="11"/>
        <v>7200</v>
      </c>
    </row>
    <row r="43" s="20" customFormat="1" ht="14.25" spans="1:16">
      <c r="A43" s="31">
        <v>14</v>
      </c>
      <c r="B43" s="32" t="s">
        <v>69</v>
      </c>
      <c r="C43" s="47"/>
      <c r="D43" s="32" t="s">
        <v>70</v>
      </c>
      <c r="E43" s="45">
        <v>40</v>
      </c>
      <c r="F43" s="35">
        <v>30</v>
      </c>
      <c r="G43" s="39">
        <f t="shared" ref="G42:G47" si="13">F43*E43</f>
        <v>1200</v>
      </c>
      <c r="H43" s="35">
        <v>30</v>
      </c>
      <c r="I43" s="35">
        <f t="shared" si="7"/>
        <v>1200</v>
      </c>
      <c r="J43" s="61"/>
      <c r="K43" s="56"/>
      <c r="M43" s="22">
        <f t="shared" si="8"/>
        <v>12</v>
      </c>
      <c r="N43" s="22">
        <f t="shared" si="9"/>
        <v>480</v>
      </c>
      <c r="O43" s="22">
        <f t="shared" si="10"/>
        <v>18</v>
      </c>
      <c r="P43" s="22">
        <f t="shared" si="11"/>
        <v>720</v>
      </c>
    </row>
    <row r="44" s="20" customFormat="1" ht="14.25" spans="1:16">
      <c r="A44" s="31">
        <v>15</v>
      </c>
      <c r="B44" s="32" t="s">
        <v>71</v>
      </c>
      <c r="C44" s="47"/>
      <c r="D44" s="32" t="s">
        <v>15</v>
      </c>
      <c r="E44" s="45">
        <v>1</v>
      </c>
      <c r="F44" s="35">
        <v>5000</v>
      </c>
      <c r="G44" s="39">
        <f t="shared" si="13"/>
        <v>5000</v>
      </c>
      <c r="H44" s="39">
        <v>5000</v>
      </c>
      <c r="I44" s="35">
        <f t="shared" si="7"/>
        <v>5000</v>
      </c>
      <c r="J44" s="61"/>
      <c r="K44" s="56"/>
      <c r="M44" s="22">
        <f t="shared" si="8"/>
        <v>2000</v>
      </c>
      <c r="N44" s="22">
        <f t="shared" si="9"/>
        <v>2000</v>
      </c>
      <c r="O44" s="22">
        <f t="shared" si="10"/>
        <v>3000</v>
      </c>
      <c r="P44" s="22">
        <f t="shared" si="11"/>
        <v>3000</v>
      </c>
    </row>
    <row r="45" s="20" customFormat="1" ht="14.25" spans="1:16">
      <c r="A45" s="31">
        <v>16</v>
      </c>
      <c r="B45" s="32" t="s">
        <v>72</v>
      </c>
      <c r="C45" s="47"/>
      <c r="D45" s="32" t="s">
        <v>15</v>
      </c>
      <c r="E45" s="45">
        <v>2</v>
      </c>
      <c r="F45" s="35">
        <v>75</v>
      </c>
      <c r="G45" s="39">
        <f t="shared" si="13"/>
        <v>150</v>
      </c>
      <c r="H45" s="39">
        <v>141.8</v>
      </c>
      <c r="I45" s="35">
        <f t="shared" si="7"/>
        <v>283.6</v>
      </c>
      <c r="J45" s="61"/>
      <c r="K45" s="57"/>
      <c r="M45" s="22">
        <f t="shared" si="8"/>
        <v>56.72</v>
      </c>
      <c r="N45" s="22">
        <f t="shared" si="9"/>
        <v>113.44</v>
      </c>
      <c r="O45" s="22">
        <f t="shared" si="10"/>
        <v>85.08</v>
      </c>
      <c r="P45" s="22">
        <f t="shared" si="11"/>
        <v>170.16</v>
      </c>
    </row>
    <row r="46" s="21" customFormat="1" ht="14.25" spans="1:16">
      <c r="A46" s="31">
        <v>17</v>
      </c>
      <c r="B46" s="32" t="s">
        <v>73</v>
      </c>
      <c r="C46" s="46"/>
      <c r="D46" s="32" t="s">
        <v>74</v>
      </c>
      <c r="E46" s="45">
        <v>135</v>
      </c>
      <c r="F46" s="35">
        <v>40</v>
      </c>
      <c r="G46" s="39">
        <f t="shared" si="13"/>
        <v>5400</v>
      </c>
      <c r="H46" s="39">
        <v>40</v>
      </c>
      <c r="I46" s="35">
        <f t="shared" si="7"/>
        <v>5400</v>
      </c>
      <c r="J46" s="61"/>
      <c r="K46" s="57"/>
      <c r="M46" s="22">
        <f t="shared" si="8"/>
        <v>16</v>
      </c>
      <c r="N46" s="22">
        <f t="shared" si="9"/>
        <v>2160</v>
      </c>
      <c r="O46" s="22">
        <f t="shared" si="10"/>
        <v>24</v>
      </c>
      <c r="P46" s="22">
        <f t="shared" si="11"/>
        <v>3240</v>
      </c>
    </row>
    <row r="47" s="20" customFormat="1" ht="14.25" spans="1:16">
      <c r="A47" s="31">
        <v>18</v>
      </c>
      <c r="B47" s="32" t="s">
        <v>75</v>
      </c>
      <c r="C47" s="46"/>
      <c r="D47" s="32" t="s">
        <v>15</v>
      </c>
      <c r="E47" s="45">
        <v>34</v>
      </c>
      <c r="F47" s="35">
        <v>20</v>
      </c>
      <c r="G47" s="35">
        <f t="shared" si="13"/>
        <v>680</v>
      </c>
      <c r="H47" s="35">
        <v>23.69</v>
      </c>
      <c r="I47" s="35">
        <f t="shared" si="7"/>
        <v>805.46</v>
      </c>
      <c r="J47" s="61"/>
      <c r="K47" s="57"/>
      <c r="M47" s="22">
        <f t="shared" si="8"/>
        <v>9.476</v>
      </c>
      <c r="N47" s="22">
        <f t="shared" si="9"/>
        <v>322.184</v>
      </c>
      <c r="O47" s="22">
        <f t="shared" si="10"/>
        <v>14.214</v>
      </c>
      <c r="P47" s="22">
        <f t="shared" si="11"/>
        <v>483.276</v>
      </c>
    </row>
    <row r="48" s="20" customFormat="1" ht="14.25" spans="1:16">
      <c r="A48" s="48"/>
      <c r="B48" s="49" t="s">
        <v>76</v>
      </c>
      <c r="C48" s="50"/>
      <c r="D48" s="48"/>
      <c r="E48" s="48"/>
      <c r="F48" s="48"/>
      <c r="G48" s="29">
        <f>SUM(G49:G54)</f>
        <v>21914.28</v>
      </c>
      <c r="H48" s="29"/>
      <c r="I48" s="29">
        <f>SUM(I49:I54)</f>
        <v>21914.28</v>
      </c>
      <c r="J48" s="62"/>
      <c r="K48" s="63"/>
      <c r="M48" s="22">
        <f t="shared" si="8"/>
        <v>0</v>
      </c>
      <c r="N48" s="22">
        <f t="shared" si="9"/>
        <v>0</v>
      </c>
      <c r="O48" s="22">
        <f t="shared" si="10"/>
        <v>0</v>
      </c>
      <c r="P48" s="22">
        <f t="shared" si="11"/>
        <v>0</v>
      </c>
    </row>
    <row r="49" s="20" customFormat="1" ht="14.25" spans="1:16">
      <c r="A49" s="31">
        <v>1</v>
      </c>
      <c r="B49" s="32" t="s">
        <v>77</v>
      </c>
      <c r="C49" s="46" t="s">
        <v>78</v>
      </c>
      <c r="D49" s="32" t="s">
        <v>51</v>
      </c>
      <c r="E49" s="45">
        <v>32</v>
      </c>
      <c r="F49" s="35">
        <v>391.4</v>
      </c>
      <c r="G49" s="35">
        <f t="shared" ref="G49:G54" si="14">F49*E49</f>
        <v>12524.8</v>
      </c>
      <c r="H49" s="35">
        <v>391.4</v>
      </c>
      <c r="I49" s="35">
        <f>ROUND(H49*E49,2)</f>
        <v>12524.8</v>
      </c>
      <c r="J49" s="55"/>
      <c r="K49" s="57"/>
      <c r="M49" s="22">
        <f t="shared" si="8"/>
        <v>156.56</v>
      </c>
      <c r="N49" s="22">
        <f t="shared" si="9"/>
        <v>5009.92</v>
      </c>
      <c r="O49" s="22">
        <f t="shared" si="10"/>
        <v>234.84</v>
      </c>
      <c r="P49" s="22">
        <f t="shared" si="11"/>
        <v>7514.88</v>
      </c>
    </row>
    <row r="50" s="20" customFormat="1" ht="14.25" spans="1:16">
      <c r="A50" s="31">
        <v>2</v>
      </c>
      <c r="B50" s="32" t="s">
        <v>77</v>
      </c>
      <c r="C50" s="46" t="s">
        <v>79</v>
      </c>
      <c r="D50" s="32" t="s">
        <v>51</v>
      </c>
      <c r="E50" s="45">
        <v>4</v>
      </c>
      <c r="F50" s="35">
        <v>391.6575</v>
      </c>
      <c r="G50" s="35">
        <f t="shared" si="14"/>
        <v>1566.63</v>
      </c>
      <c r="H50" s="35">
        <v>391.6575</v>
      </c>
      <c r="I50" s="35">
        <f>ROUND(H50*E50,2)</f>
        <v>1566.63</v>
      </c>
      <c r="J50" s="55"/>
      <c r="K50" s="57"/>
      <c r="M50" s="22">
        <f t="shared" si="8"/>
        <v>156.663</v>
      </c>
      <c r="N50" s="22">
        <f t="shared" si="9"/>
        <v>626.652</v>
      </c>
      <c r="O50" s="22">
        <f t="shared" si="10"/>
        <v>234.9945</v>
      </c>
      <c r="P50" s="22">
        <f t="shared" si="11"/>
        <v>939.978</v>
      </c>
    </row>
    <row r="51" s="20" customFormat="1" ht="14.25" spans="1:16">
      <c r="A51" s="31">
        <v>3</v>
      </c>
      <c r="B51" s="32" t="s">
        <v>77</v>
      </c>
      <c r="C51" s="46" t="s">
        <v>80</v>
      </c>
      <c r="D51" s="32" t="s">
        <v>51</v>
      </c>
      <c r="E51" s="45">
        <v>5</v>
      </c>
      <c r="F51" s="35">
        <v>798.25</v>
      </c>
      <c r="G51" s="35">
        <f t="shared" si="14"/>
        <v>3991.25</v>
      </c>
      <c r="H51" s="35">
        <v>798.25</v>
      </c>
      <c r="I51" s="35">
        <f t="shared" ref="I51:I56" si="15">ROUND(H51*E51,2)</f>
        <v>3991.25</v>
      </c>
      <c r="J51" s="55"/>
      <c r="K51" s="57"/>
      <c r="M51" s="22">
        <f t="shared" si="8"/>
        <v>319.3</v>
      </c>
      <c r="N51" s="22">
        <f t="shared" si="9"/>
        <v>1596.5</v>
      </c>
      <c r="O51" s="22">
        <f t="shared" si="10"/>
        <v>478.95</v>
      </c>
      <c r="P51" s="22">
        <f t="shared" si="11"/>
        <v>2394.75</v>
      </c>
    </row>
    <row r="52" s="20" customFormat="1" ht="14.25" spans="1:16">
      <c r="A52" s="31">
        <v>4</v>
      </c>
      <c r="B52" s="32" t="s">
        <v>81</v>
      </c>
      <c r="C52" s="46" t="s">
        <v>82</v>
      </c>
      <c r="D52" s="32" t="s">
        <v>51</v>
      </c>
      <c r="E52" s="45">
        <v>1</v>
      </c>
      <c r="F52" s="35">
        <v>927</v>
      </c>
      <c r="G52" s="35">
        <f t="shared" si="14"/>
        <v>927</v>
      </c>
      <c r="H52" s="35">
        <v>927</v>
      </c>
      <c r="I52" s="35">
        <f t="shared" si="15"/>
        <v>927</v>
      </c>
      <c r="J52" s="55"/>
      <c r="K52" s="57"/>
      <c r="M52" s="22">
        <f t="shared" si="8"/>
        <v>370.8</v>
      </c>
      <c r="N52" s="22">
        <f t="shared" si="9"/>
        <v>370.8</v>
      </c>
      <c r="O52" s="22">
        <f t="shared" si="10"/>
        <v>556.2</v>
      </c>
      <c r="P52" s="22">
        <f t="shared" si="11"/>
        <v>556.2</v>
      </c>
    </row>
    <row r="53" s="20" customFormat="1" ht="14.25" spans="1:16">
      <c r="A53" s="31">
        <v>5</v>
      </c>
      <c r="B53" s="32" t="s">
        <v>83</v>
      </c>
      <c r="C53" s="46" t="s">
        <v>84</v>
      </c>
      <c r="D53" s="32" t="s">
        <v>51</v>
      </c>
      <c r="E53" s="45">
        <v>6</v>
      </c>
      <c r="F53" s="35">
        <v>360.5</v>
      </c>
      <c r="G53" s="35">
        <f t="shared" si="14"/>
        <v>2163</v>
      </c>
      <c r="H53" s="35">
        <v>360.5</v>
      </c>
      <c r="I53" s="35">
        <f t="shared" si="15"/>
        <v>2163</v>
      </c>
      <c r="J53" s="55"/>
      <c r="K53" s="57"/>
      <c r="M53" s="22">
        <f t="shared" si="8"/>
        <v>144.2</v>
      </c>
      <c r="N53" s="22">
        <f t="shared" si="9"/>
        <v>865.2</v>
      </c>
      <c r="O53" s="22">
        <f t="shared" si="10"/>
        <v>216.3</v>
      </c>
      <c r="P53" s="22">
        <f t="shared" si="11"/>
        <v>1297.8</v>
      </c>
    </row>
    <row r="54" s="20" customFormat="1" ht="14.25" spans="1:16">
      <c r="A54" s="31">
        <v>6</v>
      </c>
      <c r="B54" s="32" t="s">
        <v>85</v>
      </c>
      <c r="C54" s="46" t="s">
        <v>86</v>
      </c>
      <c r="D54" s="32" t="s">
        <v>51</v>
      </c>
      <c r="E54" s="45">
        <v>6</v>
      </c>
      <c r="F54" s="35">
        <v>123.6</v>
      </c>
      <c r="G54" s="35">
        <f t="shared" si="14"/>
        <v>741.6</v>
      </c>
      <c r="H54" s="35">
        <v>123.6</v>
      </c>
      <c r="I54" s="35">
        <f t="shared" si="15"/>
        <v>741.6</v>
      </c>
      <c r="J54" s="55"/>
      <c r="K54" s="57"/>
      <c r="M54" s="22">
        <f t="shared" si="8"/>
        <v>49.44</v>
      </c>
      <c r="N54" s="22">
        <f t="shared" si="9"/>
        <v>296.64</v>
      </c>
      <c r="O54" s="22">
        <f t="shared" si="10"/>
        <v>74.16</v>
      </c>
      <c r="P54" s="22">
        <f t="shared" si="11"/>
        <v>444.96</v>
      </c>
    </row>
    <row r="55" ht="14.25" spans="1:16">
      <c r="A55" s="51" t="s">
        <v>87</v>
      </c>
      <c r="B55" s="49" t="s">
        <v>88</v>
      </c>
      <c r="C55" s="50"/>
      <c r="D55" s="48"/>
      <c r="E55" s="52"/>
      <c r="F55" s="53"/>
      <c r="G55" s="29">
        <f>SUM(G56:G90)</f>
        <v>34408</v>
      </c>
      <c r="H55" s="29"/>
      <c r="I55" s="29">
        <f>SUM(I56:I90)</f>
        <v>24729.02</v>
      </c>
      <c r="J55" s="64"/>
      <c r="K55" s="65"/>
      <c r="M55" s="22">
        <f t="shared" si="8"/>
        <v>0</v>
      </c>
      <c r="N55" s="22">
        <f t="shared" si="9"/>
        <v>0</v>
      </c>
      <c r="O55" s="22">
        <f t="shared" si="10"/>
        <v>0</v>
      </c>
      <c r="P55" s="22">
        <f t="shared" si="11"/>
        <v>0</v>
      </c>
    </row>
    <row r="56" ht="14.25" spans="1:16">
      <c r="A56" s="31">
        <v>1</v>
      </c>
      <c r="B56" s="32" t="s">
        <v>89</v>
      </c>
      <c r="C56" s="33" t="s">
        <v>90</v>
      </c>
      <c r="D56" s="32" t="s">
        <v>43</v>
      </c>
      <c r="E56" s="45">
        <v>1</v>
      </c>
      <c r="F56" s="35">
        <v>8900</v>
      </c>
      <c r="G56" s="35">
        <f t="shared" ref="G56:G91" si="16">E56*F56</f>
        <v>8900</v>
      </c>
      <c r="H56" s="35">
        <v>8000</v>
      </c>
      <c r="I56" s="35">
        <f t="shared" si="15"/>
        <v>8000</v>
      </c>
      <c r="J56" s="55"/>
      <c r="K56" s="57"/>
      <c r="M56" s="22">
        <f t="shared" si="8"/>
        <v>3200</v>
      </c>
      <c r="N56" s="22">
        <f t="shared" si="9"/>
        <v>3200</v>
      </c>
      <c r="O56" s="22">
        <f t="shared" si="10"/>
        <v>4800</v>
      </c>
      <c r="P56" s="22">
        <f t="shared" si="11"/>
        <v>4800</v>
      </c>
    </row>
    <row r="57" ht="14.25" spans="1:16">
      <c r="A57" s="31">
        <v>2</v>
      </c>
      <c r="B57" s="32" t="s">
        <v>91</v>
      </c>
      <c r="C57" s="33" t="s">
        <v>92</v>
      </c>
      <c r="D57" s="32" t="s">
        <v>43</v>
      </c>
      <c r="E57" s="45">
        <v>1</v>
      </c>
      <c r="F57" s="35">
        <v>1350</v>
      </c>
      <c r="G57" s="35">
        <f t="shared" si="16"/>
        <v>1350</v>
      </c>
      <c r="H57" s="35">
        <v>685</v>
      </c>
      <c r="I57" s="35">
        <f t="shared" ref="I57:I90" si="17">ROUND(H57*E57,2)</f>
        <v>685</v>
      </c>
      <c r="J57" s="55"/>
      <c r="K57" s="57"/>
      <c r="M57" s="22">
        <f t="shared" si="8"/>
        <v>274</v>
      </c>
      <c r="N57" s="22">
        <f t="shared" si="9"/>
        <v>274</v>
      </c>
      <c r="O57" s="22">
        <f t="shared" si="10"/>
        <v>411</v>
      </c>
      <c r="P57" s="22">
        <f t="shared" si="11"/>
        <v>411</v>
      </c>
    </row>
    <row r="58" ht="14.25" spans="1:16">
      <c r="A58" s="31">
        <v>3</v>
      </c>
      <c r="B58" s="32" t="s">
        <v>93</v>
      </c>
      <c r="C58" s="33" t="s">
        <v>94</v>
      </c>
      <c r="D58" s="32" t="s">
        <v>43</v>
      </c>
      <c r="E58" s="45">
        <v>1</v>
      </c>
      <c r="F58" s="35">
        <v>1007</v>
      </c>
      <c r="G58" s="35">
        <f t="shared" si="16"/>
        <v>1007</v>
      </c>
      <c r="H58" s="35">
        <v>800</v>
      </c>
      <c r="I58" s="35">
        <f t="shared" si="17"/>
        <v>800</v>
      </c>
      <c r="J58" s="55"/>
      <c r="K58" s="57"/>
      <c r="M58" s="22">
        <f t="shared" si="8"/>
        <v>320</v>
      </c>
      <c r="N58" s="22">
        <f t="shared" si="9"/>
        <v>320</v>
      </c>
      <c r="O58" s="22">
        <f t="shared" si="10"/>
        <v>480</v>
      </c>
      <c r="P58" s="22">
        <f t="shared" si="11"/>
        <v>480</v>
      </c>
    </row>
    <row r="59" ht="14.25" spans="1:16">
      <c r="A59" s="31">
        <v>4</v>
      </c>
      <c r="B59" s="32" t="s">
        <v>95</v>
      </c>
      <c r="C59" s="33"/>
      <c r="D59" s="32" t="s">
        <v>43</v>
      </c>
      <c r="E59" s="45">
        <v>1</v>
      </c>
      <c r="F59" s="35">
        <v>1299</v>
      </c>
      <c r="G59" s="35">
        <f t="shared" si="16"/>
        <v>1299</v>
      </c>
      <c r="H59" s="35">
        <v>800</v>
      </c>
      <c r="I59" s="35">
        <f t="shared" si="17"/>
        <v>800</v>
      </c>
      <c r="J59" s="55"/>
      <c r="K59" s="57"/>
      <c r="M59" s="22">
        <f t="shared" si="8"/>
        <v>320</v>
      </c>
      <c r="N59" s="22">
        <f t="shared" si="9"/>
        <v>320</v>
      </c>
      <c r="O59" s="22">
        <f t="shared" si="10"/>
        <v>480</v>
      </c>
      <c r="P59" s="22">
        <f t="shared" si="11"/>
        <v>480</v>
      </c>
    </row>
    <row r="60" ht="14.25" spans="1:16">
      <c r="A60" s="31">
        <v>5</v>
      </c>
      <c r="B60" s="32" t="s">
        <v>96</v>
      </c>
      <c r="C60" s="33" t="s">
        <v>97</v>
      </c>
      <c r="D60" s="32" t="s">
        <v>43</v>
      </c>
      <c r="E60" s="45">
        <v>1</v>
      </c>
      <c r="F60" s="35">
        <v>850</v>
      </c>
      <c r="G60" s="35">
        <f t="shared" si="16"/>
        <v>850</v>
      </c>
      <c r="H60" s="35">
        <v>354.34</v>
      </c>
      <c r="I60" s="35">
        <f t="shared" si="17"/>
        <v>354.34</v>
      </c>
      <c r="J60" s="55"/>
      <c r="K60" s="57"/>
      <c r="M60" s="22">
        <f t="shared" si="8"/>
        <v>141.736</v>
      </c>
      <c r="N60" s="22">
        <f t="shared" si="9"/>
        <v>141.736</v>
      </c>
      <c r="O60" s="22">
        <f t="shared" si="10"/>
        <v>212.604</v>
      </c>
      <c r="P60" s="22">
        <f t="shared" si="11"/>
        <v>212.604</v>
      </c>
    </row>
    <row r="61" ht="14.25" spans="1:16">
      <c r="A61" s="31">
        <v>6</v>
      </c>
      <c r="B61" s="32" t="s">
        <v>98</v>
      </c>
      <c r="C61" s="33"/>
      <c r="D61" s="32" t="s">
        <v>43</v>
      </c>
      <c r="E61" s="45">
        <v>1</v>
      </c>
      <c r="F61" s="35">
        <v>3565</v>
      </c>
      <c r="G61" s="35">
        <f t="shared" si="16"/>
        <v>3565</v>
      </c>
      <c r="H61" s="35">
        <v>2398.5</v>
      </c>
      <c r="I61" s="35">
        <f t="shared" si="17"/>
        <v>2398.5</v>
      </c>
      <c r="J61" s="55"/>
      <c r="K61" s="57"/>
      <c r="M61" s="22">
        <f t="shared" si="8"/>
        <v>959.4</v>
      </c>
      <c r="N61" s="22">
        <f t="shared" si="9"/>
        <v>959.4</v>
      </c>
      <c r="O61" s="22">
        <f t="shared" si="10"/>
        <v>1439.1</v>
      </c>
      <c r="P61" s="22">
        <f t="shared" si="11"/>
        <v>1439.1</v>
      </c>
    </row>
    <row r="62" ht="14.25" spans="1:16">
      <c r="A62" s="31">
        <v>7</v>
      </c>
      <c r="B62" s="32" t="s">
        <v>99</v>
      </c>
      <c r="D62" s="32" t="s">
        <v>43</v>
      </c>
      <c r="E62" s="45">
        <v>1</v>
      </c>
      <c r="F62" s="35">
        <v>2350</v>
      </c>
      <c r="G62" s="35">
        <f t="shared" si="16"/>
        <v>2350</v>
      </c>
      <c r="H62" s="35">
        <v>1673</v>
      </c>
      <c r="I62" s="35">
        <f t="shared" si="17"/>
        <v>1673</v>
      </c>
      <c r="J62" s="55"/>
      <c r="K62" s="57"/>
      <c r="M62" s="22">
        <f t="shared" si="8"/>
        <v>669.2</v>
      </c>
      <c r="N62" s="22">
        <f t="shared" si="9"/>
        <v>669.2</v>
      </c>
      <c r="O62" s="22">
        <f t="shared" si="10"/>
        <v>1003.8</v>
      </c>
      <c r="P62" s="22">
        <f t="shared" si="11"/>
        <v>1003.8</v>
      </c>
    </row>
    <row r="63" ht="14.25" spans="1:16">
      <c r="A63" s="31">
        <v>8</v>
      </c>
      <c r="B63" s="32" t="s">
        <v>100</v>
      </c>
      <c r="C63" s="33"/>
      <c r="D63" s="32" t="s">
        <v>43</v>
      </c>
      <c r="E63" s="45">
        <v>2</v>
      </c>
      <c r="F63" s="35">
        <v>540</v>
      </c>
      <c r="G63" s="35">
        <f t="shared" si="16"/>
        <v>1080</v>
      </c>
      <c r="H63" s="35">
        <v>340</v>
      </c>
      <c r="I63" s="35">
        <f t="shared" si="17"/>
        <v>680</v>
      </c>
      <c r="J63" s="55"/>
      <c r="K63" s="57"/>
      <c r="M63" s="22">
        <f t="shared" si="8"/>
        <v>136</v>
      </c>
      <c r="N63" s="22">
        <f t="shared" si="9"/>
        <v>272</v>
      </c>
      <c r="O63" s="22">
        <f t="shared" si="10"/>
        <v>204</v>
      </c>
      <c r="P63" s="22">
        <f t="shared" si="11"/>
        <v>408</v>
      </c>
    </row>
    <row r="64" ht="14.25" spans="1:16">
      <c r="A64" s="31">
        <v>9</v>
      </c>
      <c r="B64" s="32" t="s">
        <v>101</v>
      </c>
      <c r="C64" s="33" t="s">
        <v>102</v>
      </c>
      <c r="D64" s="32" t="s">
        <v>43</v>
      </c>
      <c r="E64" s="45">
        <v>3</v>
      </c>
      <c r="F64" s="35">
        <v>2500</v>
      </c>
      <c r="G64" s="35">
        <f t="shared" si="16"/>
        <v>7500</v>
      </c>
      <c r="H64" s="35">
        <v>1500</v>
      </c>
      <c r="I64" s="35">
        <f t="shared" si="17"/>
        <v>4500</v>
      </c>
      <c r="J64" s="55"/>
      <c r="K64" s="57"/>
      <c r="M64" s="22">
        <f t="shared" si="8"/>
        <v>600</v>
      </c>
      <c r="N64" s="22">
        <f t="shared" si="9"/>
        <v>1800</v>
      </c>
      <c r="O64" s="22">
        <f t="shared" si="10"/>
        <v>900</v>
      </c>
      <c r="P64" s="22">
        <f t="shared" si="11"/>
        <v>2700</v>
      </c>
    </row>
    <row r="65" ht="14.25" spans="1:16">
      <c r="A65" s="31">
        <v>10</v>
      </c>
      <c r="B65" s="32" t="s">
        <v>103</v>
      </c>
      <c r="C65" s="33"/>
      <c r="D65" s="32" t="s">
        <v>104</v>
      </c>
      <c r="E65" s="45">
        <v>50</v>
      </c>
      <c r="F65" s="35">
        <v>2</v>
      </c>
      <c r="G65" s="35">
        <f t="shared" si="16"/>
        <v>100</v>
      </c>
      <c r="H65" s="35">
        <v>2</v>
      </c>
      <c r="I65" s="35">
        <f t="shared" si="17"/>
        <v>100</v>
      </c>
      <c r="J65" s="55"/>
      <c r="K65" s="56"/>
      <c r="M65" s="22">
        <f t="shared" si="8"/>
        <v>0.8</v>
      </c>
      <c r="N65" s="22">
        <f t="shared" si="9"/>
        <v>40</v>
      </c>
      <c r="O65" s="22">
        <f t="shared" si="10"/>
        <v>1.2</v>
      </c>
      <c r="P65" s="22">
        <f t="shared" si="11"/>
        <v>60</v>
      </c>
    </row>
    <row r="66" ht="14.25" spans="1:16">
      <c r="A66" s="31">
        <v>11</v>
      </c>
      <c r="B66" s="32" t="s">
        <v>105</v>
      </c>
      <c r="C66" s="33" t="s">
        <v>106</v>
      </c>
      <c r="D66" s="32" t="s">
        <v>15</v>
      </c>
      <c r="E66" s="45">
        <v>2</v>
      </c>
      <c r="F66" s="35">
        <v>100</v>
      </c>
      <c r="G66" s="35">
        <f t="shared" si="16"/>
        <v>200</v>
      </c>
      <c r="H66" s="35">
        <v>81.88</v>
      </c>
      <c r="I66" s="35">
        <f t="shared" si="17"/>
        <v>163.76</v>
      </c>
      <c r="J66" s="55"/>
      <c r="K66" s="56"/>
      <c r="M66" s="22">
        <f t="shared" si="8"/>
        <v>32.752</v>
      </c>
      <c r="N66" s="22">
        <f t="shared" si="9"/>
        <v>65.504</v>
      </c>
      <c r="O66" s="22">
        <f t="shared" si="10"/>
        <v>49.128</v>
      </c>
      <c r="P66" s="22">
        <f t="shared" si="11"/>
        <v>98.256</v>
      </c>
    </row>
    <row r="67" ht="14.25" spans="1:16">
      <c r="A67" s="31">
        <v>12</v>
      </c>
      <c r="B67" s="32" t="s">
        <v>105</v>
      </c>
      <c r="C67" s="33" t="s">
        <v>107</v>
      </c>
      <c r="D67" s="32" t="s">
        <v>15</v>
      </c>
      <c r="E67" s="45">
        <v>3</v>
      </c>
      <c r="F67" s="35">
        <v>70</v>
      </c>
      <c r="G67" s="35">
        <f t="shared" si="16"/>
        <v>210</v>
      </c>
      <c r="H67" s="35">
        <v>48.88</v>
      </c>
      <c r="I67" s="35">
        <f t="shared" si="17"/>
        <v>146.64</v>
      </c>
      <c r="J67" s="55"/>
      <c r="K67" s="56"/>
      <c r="M67" s="22">
        <f t="shared" si="8"/>
        <v>19.552</v>
      </c>
      <c r="N67" s="22">
        <f t="shared" si="9"/>
        <v>58.656</v>
      </c>
      <c r="O67" s="22">
        <f t="shared" si="10"/>
        <v>29.328</v>
      </c>
      <c r="P67" s="22">
        <f t="shared" si="11"/>
        <v>87.984</v>
      </c>
    </row>
    <row r="68" ht="14.25" spans="1:16">
      <c r="A68" s="31">
        <v>13</v>
      </c>
      <c r="B68" s="32" t="s">
        <v>105</v>
      </c>
      <c r="C68" s="33" t="s">
        <v>108</v>
      </c>
      <c r="D68" s="32" t="s">
        <v>15</v>
      </c>
      <c r="E68" s="45">
        <v>4</v>
      </c>
      <c r="F68" s="35">
        <v>50</v>
      </c>
      <c r="G68" s="35">
        <f t="shared" si="16"/>
        <v>200</v>
      </c>
      <c r="H68" s="35">
        <v>28.88</v>
      </c>
      <c r="I68" s="35">
        <f t="shared" si="17"/>
        <v>115.52</v>
      </c>
      <c r="J68" s="55"/>
      <c r="K68" s="56"/>
      <c r="M68" s="22">
        <f t="shared" ref="M68:M99" si="18">H68*$M$1</f>
        <v>11.552</v>
      </c>
      <c r="N68" s="22">
        <f t="shared" ref="N68:N99" si="19">M68*E68</f>
        <v>46.208</v>
      </c>
      <c r="O68" s="22">
        <f t="shared" ref="O68:O99" si="20">H68*$O$1</f>
        <v>17.328</v>
      </c>
      <c r="P68" s="22">
        <f t="shared" ref="P68:P99" si="21">O68*E68</f>
        <v>69.312</v>
      </c>
    </row>
    <row r="69" ht="14.25" spans="1:16">
      <c r="A69" s="31">
        <v>14</v>
      </c>
      <c r="B69" s="32" t="s">
        <v>109</v>
      </c>
      <c r="C69" s="33" t="s">
        <v>110</v>
      </c>
      <c r="D69" s="32" t="s">
        <v>111</v>
      </c>
      <c r="E69" s="45">
        <v>2</v>
      </c>
      <c r="F69" s="35">
        <v>95</v>
      </c>
      <c r="G69" s="35">
        <f t="shared" si="16"/>
        <v>190</v>
      </c>
      <c r="H69" s="35">
        <v>95</v>
      </c>
      <c r="I69" s="35">
        <f t="shared" si="17"/>
        <v>190</v>
      </c>
      <c r="J69" s="55"/>
      <c r="K69" s="56"/>
      <c r="M69" s="22">
        <f t="shared" si="18"/>
        <v>38</v>
      </c>
      <c r="N69" s="22">
        <f t="shared" si="19"/>
        <v>76</v>
      </c>
      <c r="O69" s="22">
        <f t="shared" si="20"/>
        <v>57</v>
      </c>
      <c r="P69" s="22">
        <f t="shared" si="21"/>
        <v>114</v>
      </c>
    </row>
    <row r="70" ht="14.25" spans="1:16">
      <c r="A70" s="31">
        <v>15</v>
      </c>
      <c r="B70" s="32" t="s">
        <v>112</v>
      </c>
      <c r="C70" s="33" t="s">
        <v>113</v>
      </c>
      <c r="D70" s="32" t="s">
        <v>15</v>
      </c>
      <c r="E70" s="45">
        <v>10</v>
      </c>
      <c r="F70" s="35">
        <v>15</v>
      </c>
      <c r="G70" s="35">
        <f t="shared" si="16"/>
        <v>150</v>
      </c>
      <c r="H70" s="35">
        <v>6</v>
      </c>
      <c r="I70" s="35">
        <f t="shared" si="17"/>
        <v>60</v>
      </c>
      <c r="J70" s="55"/>
      <c r="K70" s="56"/>
      <c r="M70" s="22">
        <f t="shared" si="18"/>
        <v>2.4</v>
      </c>
      <c r="N70" s="22">
        <f t="shared" si="19"/>
        <v>24</v>
      </c>
      <c r="O70" s="22">
        <f t="shared" si="20"/>
        <v>3.6</v>
      </c>
      <c r="P70" s="22">
        <f t="shared" si="21"/>
        <v>36</v>
      </c>
    </row>
    <row r="71" ht="14.25" spans="1:16">
      <c r="A71" s="31">
        <v>16</v>
      </c>
      <c r="B71" s="32" t="s">
        <v>114</v>
      </c>
      <c r="C71" s="33"/>
      <c r="D71" s="32" t="s">
        <v>15</v>
      </c>
      <c r="E71" s="45">
        <v>1</v>
      </c>
      <c r="F71" s="35">
        <v>186</v>
      </c>
      <c r="G71" s="35">
        <f t="shared" si="16"/>
        <v>186</v>
      </c>
      <c r="H71" s="35">
        <v>186</v>
      </c>
      <c r="I71" s="35">
        <f t="shared" si="17"/>
        <v>186</v>
      </c>
      <c r="J71" s="55"/>
      <c r="K71" s="56"/>
      <c r="M71" s="22">
        <f t="shared" si="18"/>
        <v>74.4</v>
      </c>
      <c r="N71" s="22">
        <f t="shared" si="19"/>
        <v>74.4</v>
      </c>
      <c r="O71" s="22">
        <f t="shared" si="20"/>
        <v>111.6</v>
      </c>
      <c r="P71" s="22">
        <f t="shared" si="21"/>
        <v>111.6</v>
      </c>
    </row>
    <row r="72" ht="14.25" spans="1:16">
      <c r="A72" s="31">
        <v>17</v>
      </c>
      <c r="B72" s="32" t="s">
        <v>115</v>
      </c>
      <c r="C72" s="33"/>
      <c r="D72" s="32" t="s">
        <v>15</v>
      </c>
      <c r="E72" s="45">
        <v>2</v>
      </c>
      <c r="F72" s="35">
        <v>30</v>
      </c>
      <c r="G72" s="35">
        <f t="shared" si="16"/>
        <v>60</v>
      </c>
      <c r="H72" s="35">
        <v>30.9</v>
      </c>
      <c r="I72" s="35">
        <f t="shared" si="17"/>
        <v>61.8</v>
      </c>
      <c r="J72" s="55"/>
      <c r="K72" s="56"/>
      <c r="M72" s="22">
        <f t="shared" si="18"/>
        <v>12.36</v>
      </c>
      <c r="N72" s="22">
        <f t="shared" si="19"/>
        <v>24.72</v>
      </c>
      <c r="O72" s="22">
        <f t="shared" si="20"/>
        <v>18.54</v>
      </c>
      <c r="P72" s="22">
        <f t="shared" si="21"/>
        <v>37.08</v>
      </c>
    </row>
    <row r="73" ht="14.25" spans="1:16">
      <c r="A73" s="31">
        <v>18</v>
      </c>
      <c r="B73" s="32" t="s">
        <v>116</v>
      </c>
      <c r="C73" s="33"/>
      <c r="D73" s="32" t="s">
        <v>15</v>
      </c>
      <c r="E73" s="45">
        <v>2</v>
      </c>
      <c r="F73" s="35">
        <v>23</v>
      </c>
      <c r="G73" s="35">
        <f t="shared" si="16"/>
        <v>46</v>
      </c>
      <c r="H73" s="35">
        <v>23</v>
      </c>
      <c r="I73" s="35">
        <f t="shared" si="17"/>
        <v>46</v>
      </c>
      <c r="J73" s="55"/>
      <c r="K73" s="56"/>
      <c r="M73" s="22">
        <f t="shared" si="18"/>
        <v>9.2</v>
      </c>
      <c r="N73" s="22">
        <f t="shared" si="19"/>
        <v>18.4</v>
      </c>
      <c r="O73" s="22">
        <f t="shared" si="20"/>
        <v>13.8</v>
      </c>
      <c r="P73" s="22">
        <f t="shared" si="21"/>
        <v>27.6</v>
      </c>
    </row>
    <row r="74" ht="14.25" spans="1:16">
      <c r="A74" s="31">
        <v>19</v>
      </c>
      <c r="B74" s="32" t="s">
        <v>117</v>
      </c>
      <c r="C74" s="33"/>
      <c r="D74" s="32" t="s">
        <v>15</v>
      </c>
      <c r="E74" s="66">
        <v>2</v>
      </c>
      <c r="F74" s="35">
        <v>31</v>
      </c>
      <c r="G74" s="35">
        <f t="shared" si="16"/>
        <v>62</v>
      </c>
      <c r="H74" s="35">
        <v>5.9</v>
      </c>
      <c r="I74" s="35">
        <f t="shared" si="17"/>
        <v>11.8</v>
      </c>
      <c r="J74" s="55"/>
      <c r="K74" s="56"/>
      <c r="M74" s="22">
        <f t="shared" si="18"/>
        <v>2.36</v>
      </c>
      <c r="N74" s="22">
        <f t="shared" si="19"/>
        <v>4.72</v>
      </c>
      <c r="O74" s="22">
        <f t="shared" si="20"/>
        <v>3.54</v>
      </c>
      <c r="P74" s="22">
        <f t="shared" si="21"/>
        <v>7.08</v>
      </c>
    </row>
    <row r="75" ht="14.25" spans="1:16">
      <c r="A75" s="31">
        <v>20</v>
      </c>
      <c r="B75" s="32" t="s">
        <v>118</v>
      </c>
      <c r="C75" s="33"/>
      <c r="D75" s="32" t="s">
        <v>15</v>
      </c>
      <c r="E75" s="45">
        <v>1</v>
      </c>
      <c r="F75" s="35">
        <v>20</v>
      </c>
      <c r="G75" s="35">
        <f t="shared" si="16"/>
        <v>20</v>
      </c>
      <c r="H75" s="35">
        <v>20</v>
      </c>
      <c r="I75" s="35">
        <f t="shared" si="17"/>
        <v>20</v>
      </c>
      <c r="J75" s="55"/>
      <c r="K75" s="56"/>
      <c r="M75" s="22">
        <f t="shared" si="18"/>
        <v>8</v>
      </c>
      <c r="N75" s="22">
        <f t="shared" si="19"/>
        <v>8</v>
      </c>
      <c r="O75" s="22">
        <f t="shared" si="20"/>
        <v>12</v>
      </c>
      <c r="P75" s="22">
        <f t="shared" si="21"/>
        <v>12</v>
      </c>
    </row>
    <row r="76" ht="14.25" spans="1:16">
      <c r="A76" s="31">
        <v>21</v>
      </c>
      <c r="B76" s="32" t="s">
        <v>119</v>
      </c>
      <c r="C76" s="33"/>
      <c r="D76" s="32" t="s">
        <v>15</v>
      </c>
      <c r="E76" s="45">
        <v>30</v>
      </c>
      <c r="F76" s="35">
        <v>9.3</v>
      </c>
      <c r="G76" s="35">
        <f t="shared" si="16"/>
        <v>279</v>
      </c>
      <c r="H76" s="35">
        <v>9.3</v>
      </c>
      <c r="I76" s="35">
        <f t="shared" si="17"/>
        <v>279</v>
      </c>
      <c r="J76" s="55"/>
      <c r="K76" s="56"/>
      <c r="M76" s="22">
        <f t="shared" si="18"/>
        <v>3.72</v>
      </c>
      <c r="N76" s="22">
        <f t="shared" si="19"/>
        <v>111.6</v>
      </c>
      <c r="O76" s="22">
        <f t="shared" si="20"/>
        <v>5.58</v>
      </c>
      <c r="P76" s="22">
        <f t="shared" si="21"/>
        <v>167.4</v>
      </c>
    </row>
    <row r="77" ht="14.25" spans="1:16">
      <c r="A77" s="31">
        <v>22</v>
      </c>
      <c r="B77" s="32" t="s">
        <v>120</v>
      </c>
      <c r="C77" s="33"/>
      <c r="D77" s="32" t="s">
        <v>43</v>
      </c>
      <c r="E77" s="45">
        <v>2</v>
      </c>
      <c r="F77" s="35">
        <v>465</v>
      </c>
      <c r="G77" s="35">
        <f t="shared" si="16"/>
        <v>930</v>
      </c>
      <c r="H77" s="35">
        <v>192.33</v>
      </c>
      <c r="I77" s="35">
        <f t="shared" si="17"/>
        <v>384.66</v>
      </c>
      <c r="J77" s="55"/>
      <c r="K77" s="56"/>
      <c r="M77" s="22">
        <f t="shared" si="18"/>
        <v>76.932</v>
      </c>
      <c r="N77" s="22">
        <f t="shared" si="19"/>
        <v>153.864</v>
      </c>
      <c r="O77" s="22">
        <f t="shared" si="20"/>
        <v>115.398</v>
      </c>
      <c r="P77" s="22">
        <f t="shared" si="21"/>
        <v>230.796</v>
      </c>
    </row>
    <row r="78" ht="14.25" spans="1:16">
      <c r="A78" s="31">
        <v>23</v>
      </c>
      <c r="B78" s="32" t="s">
        <v>121</v>
      </c>
      <c r="C78" s="33"/>
      <c r="D78" s="32" t="s">
        <v>15</v>
      </c>
      <c r="E78" s="45">
        <v>4</v>
      </c>
      <c r="F78" s="35">
        <v>31</v>
      </c>
      <c r="G78" s="35">
        <f t="shared" si="16"/>
        <v>124</v>
      </c>
      <c r="H78" s="35">
        <v>31</v>
      </c>
      <c r="I78" s="35">
        <f t="shared" si="17"/>
        <v>124</v>
      </c>
      <c r="J78" s="55"/>
      <c r="K78" s="56"/>
      <c r="M78" s="22">
        <f t="shared" si="18"/>
        <v>12.4</v>
      </c>
      <c r="N78" s="22">
        <f t="shared" si="19"/>
        <v>49.6</v>
      </c>
      <c r="O78" s="22">
        <f t="shared" si="20"/>
        <v>18.6</v>
      </c>
      <c r="P78" s="22">
        <f t="shared" si="21"/>
        <v>74.4</v>
      </c>
    </row>
    <row r="79" ht="14.25" spans="1:16">
      <c r="A79" s="31">
        <v>24</v>
      </c>
      <c r="B79" s="32" t="s">
        <v>122</v>
      </c>
      <c r="C79" s="33"/>
      <c r="D79" s="32" t="s">
        <v>15</v>
      </c>
      <c r="E79" s="45">
        <v>40</v>
      </c>
      <c r="F79" s="35">
        <v>21</v>
      </c>
      <c r="G79" s="35">
        <f t="shared" si="16"/>
        <v>840</v>
      </c>
      <c r="H79" s="35">
        <v>21</v>
      </c>
      <c r="I79" s="35">
        <f t="shared" si="17"/>
        <v>840</v>
      </c>
      <c r="J79" s="55"/>
      <c r="K79" s="56"/>
      <c r="M79" s="22">
        <f t="shared" si="18"/>
        <v>8.4</v>
      </c>
      <c r="N79" s="22">
        <f t="shared" si="19"/>
        <v>336</v>
      </c>
      <c r="O79" s="22">
        <f t="shared" si="20"/>
        <v>12.6</v>
      </c>
      <c r="P79" s="22">
        <f t="shared" si="21"/>
        <v>504</v>
      </c>
    </row>
    <row r="80" ht="14.25" spans="1:16">
      <c r="A80" s="31">
        <v>25</v>
      </c>
      <c r="B80" s="32" t="s">
        <v>123</v>
      </c>
      <c r="C80" s="33"/>
      <c r="D80" s="32" t="s">
        <v>15</v>
      </c>
      <c r="E80" s="45">
        <v>15</v>
      </c>
      <c r="F80" s="35">
        <v>40</v>
      </c>
      <c r="G80" s="35">
        <f t="shared" si="16"/>
        <v>600</v>
      </c>
      <c r="H80" s="35">
        <v>40</v>
      </c>
      <c r="I80" s="35">
        <f t="shared" si="17"/>
        <v>600</v>
      </c>
      <c r="J80" s="55"/>
      <c r="K80" s="56"/>
      <c r="M80" s="22">
        <f t="shared" si="18"/>
        <v>16</v>
      </c>
      <c r="N80" s="22">
        <f t="shared" si="19"/>
        <v>240</v>
      </c>
      <c r="O80" s="22">
        <f t="shared" si="20"/>
        <v>24</v>
      </c>
      <c r="P80" s="22">
        <f t="shared" si="21"/>
        <v>360</v>
      </c>
    </row>
    <row r="81" ht="14.25" spans="1:16">
      <c r="A81" s="31">
        <v>26</v>
      </c>
      <c r="B81" s="32" t="s">
        <v>124</v>
      </c>
      <c r="C81" s="33"/>
      <c r="D81" s="32" t="s">
        <v>15</v>
      </c>
      <c r="E81" s="45">
        <v>6</v>
      </c>
      <c r="F81" s="35">
        <v>20</v>
      </c>
      <c r="G81" s="35">
        <f t="shared" si="16"/>
        <v>120</v>
      </c>
      <c r="H81" s="35">
        <v>20</v>
      </c>
      <c r="I81" s="35">
        <f t="shared" si="17"/>
        <v>120</v>
      </c>
      <c r="J81" s="55"/>
      <c r="K81" s="56"/>
      <c r="M81" s="22">
        <f t="shared" si="18"/>
        <v>8</v>
      </c>
      <c r="N81" s="22">
        <f t="shared" si="19"/>
        <v>48</v>
      </c>
      <c r="O81" s="22">
        <f t="shared" si="20"/>
        <v>12</v>
      </c>
      <c r="P81" s="22">
        <f t="shared" si="21"/>
        <v>72</v>
      </c>
    </row>
    <row r="82" ht="14.25" spans="1:16">
      <c r="A82" s="31">
        <v>27</v>
      </c>
      <c r="B82" s="32" t="s">
        <v>125</v>
      </c>
      <c r="C82" s="33"/>
      <c r="D82" s="32" t="s">
        <v>126</v>
      </c>
      <c r="E82" s="45">
        <v>1</v>
      </c>
      <c r="F82" s="35">
        <v>30</v>
      </c>
      <c r="G82" s="35">
        <f t="shared" si="16"/>
        <v>30</v>
      </c>
      <c r="H82" s="35">
        <v>30</v>
      </c>
      <c r="I82" s="35">
        <f t="shared" si="17"/>
        <v>30</v>
      </c>
      <c r="J82" s="55"/>
      <c r="K82" s="56"/>
      <c r="M82" s="22">
        <f t="shared" si="18"/>
        <v>12</v>
      </c>
      <c r="N82" s="22">
        <f t="shared" si="19"/>
        <v>12</v>
      </c>
      <c r="O82" s="22">
        <f t="shared" si="20"/>
        <v>18</v>
      </c>
      <c r="P82" s="22">
        <f t="shared" si="21"/>
        <v>18</v>
      </c>
    </row>
    <row r="83" ht="14.25" spans="1:16">
      <c r="A83" s="31">
        <v>28</v>
      </c>
      <c r="B83" s="32" t="s">
        <v>127</v>
      </c>
      <c r="C83" s="33"/>
      <c r="D83" s="32" t="s">
        <v>15</v>
      </c>
      <c r="E83" s="45">
        <v>2</v>
      </c>
      <c r="F83" s="35">
        <v>47.5</v>
      </c>
      <c r="G83" s="35">
        <f t="shared" si="16"/>
        <v>95</v>
      </c>
      <c r="H83" s="35">
        <v>47.5</v>
      </c>
      <c r="I83" s="35">
        <f t="shared" si="17"/>
        <v>95</v>
      </c>
      <c r="J83" s="55"/>
      <c r="K83" s="56"/>
      <c r="M83" s="22">
        <f t="shared" si="18"/>
        <v>19</v>
      </c>
      <c r="N83" s="22">
        <f t="shared" si="19"/>
        <v>38</v>
      </c>
      <c r="O83" s="22">
        <f t="shared" si="20"/>
        <v>28.5</v>
      </c>
      <c r="P83" s="22">
        <f t="shared" si="21"/>
        <v>57</v>
      </c>
    </row>
    <row r="84" ht="14.25" spans="1:16">
      <c r="A84" s="31">
        <v>29</v>
      </c>
      <c r="B84" s="32" t="s">
        <v>128</v>
      </c>
      <c r="C84" s="33"/>
      <c r="D84" s="32" t="s">
        <v>15</v>
      </c>
      <c r="E84" s="45">
        <v>1</v>
      </c>
      <c r="F84" s="35">
        <v>45</v>
      </c>
      <c r="G84" s="35">
        <f t="shared" si="16"/>
        <v>45</v>
      </c>
      <c r="H84" s="35">
        <v>45</v>
      </c>
      <c r="I84" s="35">
        <f t="shared" si="17"/>
        <v>45</v>
      </c>
      <c r="J84" s="55"/>
      <c r="K84" s="56"/>
      <c r="M84" s="22">
        <f t="shared" si="18"/>
        <v>18</v>
      </c>
      <c r="N84" s="22">
        <f t="shared" si="19"/>
        <v>18</v>
      </c>
      <c r="O84" s="22">
        <f t="shared" si="20"/>
        <v>27</v>
      </c>
      <c r="P84" s="22">
        <f t="shared" si="21"/>
        <v>27</v>
      </c>
    </row>
    <row r="85" ht="14.25" spans="1:16">
      <c r="A85" s="31">
        <v>30</v>
      </c>
      <c r="B85" s="32" t="s">
        <v>129</v>
      </c>
      <c r="C85" s="33"/>
      <c r="D85" s="32" t="s">
        <v>15</v>
      </c>
      <c r="E85" s="45">
        <v>2</v>
      </c>
      <c r="F85" s="35">
        <v>50</v>
      </c>
      <c r="G85" s="35">
        <f t="shared" si="16"/>
        <v>100</v>
      </c>
      <c r="H85" s="35">
        <v>50</v>
      </c>
      <c r="I85" s="35">
        <f t="shared" si="17"/>
        <v>100</v>
      </c>
      <c r="J85" s="55"/>
      <c r="K85" s="56"/>
      <c r="M85" s="22">
        <f t="shared" si="18"/>
        <v>20</v>
      </c>
      <c r="N85" s="22">
        <f t="shared" si="19"/>
        <v>40</v>
      </c>
      <c r="O85" s="22">
        <f t="shared" si="20"/>
        <v>30</v>
      </c>
      <c r="P85" s="22">
        <f t="shared" si="21"/>
        <v>60</v>
      </c>
    </row>
    <row r="86" ht="14.25" spans="1:16">
      <c r="A86" s="31">
        <v>31</v>
      </c>
      <c r="B86" s="32" t="s">
        <v>130</v>
      </c>
      <c r="C86" s="33"/>
      <c r="D86" s="32" t="s">
        <v>15</v>
      </c>
      <c r="E86" s="45">
        <v>2</v>
      </c>
      <c r="F86" s="35">
        <v>10</v>
      </c>
      <c r="G86" s="35">
        <f t="shared" si="16"/>
        <v>20</v>
      </c>
      <c r="H86" s="35">
        <v>10</v>
      </c>
      <c r="I86" s="35">
        <f t="shared" si="17"/>
        <v>20</v>
      </c>
      <c r="J86" s="55"/>
      <c r="K86" s="56"/>
      <c r="M86" s="22">
        <f t="shared" si="18"/>
        <v>4</v>
      </c>
      <c r="N86" s="22">
        <f t="shared" si="19"/>
        <v>8</v>
      </c>
      <c r="O86" s="22">
        <f t="shared" si="20"/>
        <v>6</v>
      </c>
      <c r="P86" s="22">
        <f t="shared" si="21"/>
        <v>12</v>
      </c>
    </row>
    <row r="87" ht="14.25" spans="1:16">
      <c r="A87" s="31">
        <v>32</v>
      </c>
      <c r="B87" s="32" t="s">
        <v>131</v>
      </c>
      <c r="C87" s="33"/>
      <c r="D87" s="32" t="s">
        <v>15</v>
      </c>
      <c r="E87" s="45">
        <v>1</v>
      </c>
      <c r="F87" s="35">
        <v>90</v>
      </c>
      <c r="G87" s="35">
        <f t="shared" si="16"/>
        <v>90</v>
      </c>
      <c r="H87" s="35">
        <v>90</v>
      </c>
      <c r="I87" s="35">
        <f t="shared" si="17"/>
        <v>90</v>
      </c>
      <c r="J87" s="55"/>
      <c r="K87" s="56"/>
      <c r="M87" s="22">
        <f t="shared" si="18"/>
        <v>36</v>
      </c>
      <c r="N87" s="22">
        <f t="shared" si="19"/>
        <v>36</v>
      </c>
      <c r="O87" s="22">
        <f t="shared" si="20"/>
        <v>54</v>
      </c>
      <c r="P87" s="22">
        <f t="shared" si="21"/>
        <v>54</v>
      </c>
    </row>
    <row r="88" ht="14.25" spans="1:16">
      <c r="A88" s="31">
        <v>33</v>
      </c>
      <c r="B88" s="32" t="s">
        <v>132</v>
      </c>
      <c r="C88" s="33"/>
      <c r="D88" s="32" t="s">
        <v>15</v>
      </c>
      <c r="E88" s="45">
        <v>2</v>
      </c>
      <c r="F88" s="35">
        <v>40</v>
      </c>
      <c r="G88" s="35">
        <f t="shared" si="16"/>
        <v>80</v>
      </c>
      <c r="H88" s="35">
        <v>40</v>
      </c>
      <c r="I88" s="35">
        <f t="shared" si="17"/>
        <v>80</v>
      </c>
      <c r="J88" s="55"/>
      <c r="K88" s="56"/>
      <c r="M88" s="22">
        <f t="shared" si="18"/>
        <v>16</v>
      </c>
      <c r="N88" s="22">
        <f t="shared" si="19"/>
        <v>32</v>
      </c>
      <c r="O88" s="22">
        <f t="shared" si="20"/>
        <v>24</v>
      </c>
      <c r="P88" s="22">
        <f t="shared" si="21"/>
        <v>48</v>
      </c>
    </row>
    <row r="89" ht="14.25" spans="1:16">
      <c r="A89" s="31">
        <v>34</v>
      </c>
      <c r="B89" s="32" t="s">
        <v>133</v>
      </c>
      <c r="C89" s="33"/>
      <c r="D89" s="32" t="s">
        <v>134</v>
      </c>
      <c r="E89" s="45">
        <v>10</v>
      </c>
      <c r="F89" s="35">
        <v>3</v>
      </c>
      <c r="G89" s="35">
        <f t="shared" si="16"/>
        <v>30</v>
      </c>
      <c r="H89" s="35">
        <v>3</v>
      </c>
      <c r="I89" s="35">
        <f t="shared" si="17"/>
        <v>30</v>
      </c>
      <c r="J89" s="55"/>
      <c r="K89" s="56"/>
      <c r="M89" s="22">
        <f t="shared" si="18"/>
        <v>1.2</v>
      </c>
      <c r="N89" s="22">
        <f t="shared" si="19"/>
        <v>12</v>
      </c>
      <c r="O89" s="22">
        <f t="shared" si="20"/>
        <v>1.8</v>
      </c>
      <c r="P89" s="22">
        <f t="shared" si="21"/>
        <v>18</v>
      </c>
    </row>
    <row r="90" ht="14.25" spans="1:16">
      <c r="A90" s="31">
        <v>35</v>
      </c>
      <c r="B90" s="32" t="s">
        <v>135</v>
      </c>
      <c r="C90" s="33"/>
      <c r="D90" s="32" t="s">
        <v>43</v>
      </c>
      <c r="E90" s="45">
        <v>1</v>
      </c>
      <c r="F90" s="35">
        <v>1700</v>
      </c>
      <c r="G90" s="35">
        <f t="shared" si="16"/>
        <v>1700</v>
      </c>
      <c r="H90" s="35">
        <v>899</v>
      </c>
      <c r="I90" s="35">
        <f t="shared" si="17"/>
        <v>899</v>
      </c>
      <c r="J90" s="55"/>
      <c r="K90" s="56"/>
      <c r="M90" s="22">
        <f t="shared" si="18"/>
        <v>359.6</v>
      </c>
      <c r="N90" s="22">
        <f t="shared" si="19"/>
        <v>359.6</v>
      </c>
      <c r="O90" s="22">
        <f t="shared" si="20"/>
        <v>539.4</v>
      </c>
      <c r="P90" s="22">
        <f t="shared" si="21"/>
        <v>539.4</v>
      </c>
    </row>
    <row r="91" ht="14.25" spans="1:16">
      <c r="A91" s="51" t="s">
        <v>136</v>
      </c>
      <c r="B91" s="49" t="s">
        <v>137</v>
      </c>
      <c r="C91" s="67"/>
      <c r="D91" s="48"/>
      <c r="E91" s="68"/>
      <c r="F91" s="69"/>
      <c r="G91" s="70">
        <f>SUM(G92:G115)</f>
        <v>9186.09</v>
      </c>
      <c r="H91" s="70"/>
      <c r="I91" s="70">
        <f>SUM(I92:I115)</f>
        <v>9186.09</v>
      </c>
      <c r="J91" s="64"/>
      <c r="K91" s="65"/>
      <c r="M91" s="22">
        <f t="shared" si="18"/>
        <v>0</v>
      </c>
      <c r="N91" s="22">
        <f t="shared" si="19"/>
        <v>0</v>
      </c>
      <c r="O91" s="22">
        <f t="shared" si="20"/>
        <v>0</v>
      </c>
      <c r="P91" s="22">
        <f t="shared" si="21"/>
        <v>0</v>
      </c>
    </row>
    <row r="92" spans="1:16">
      <c r="A92" s="71">
        <v>1</v>
      </c>
      <c r="B92" s="71" t="s">
        <v>138</v>
      </c>
      <c r="C92" s="33"/>
      <c r="D92" s="72" t="s">
        <v>43</v>
      </c>
      <c r="E92" s="73">
        <v>1</v>
      </c>
      <c r="F92" s="35">
        <v>267.8</v>
      </c>
      <c r="G92" s="35">
        <f>E92*F92</f>
        <v>267.8</v>
      </c>
      <c r="H92" s="35">
        <v>267.8</v>
      </c>
      <c r="I92" s="35">
        <f>ROUND(H92*E92,2)</f>
        <v>267.8</v>
      </c>
      <c r="J92" s="55"/>
      <c r="K92" s="57"/>
      <c r="M92" s="22">
        <f t="shared" si="18"/>
        <v>107.12</v>
      </c>
      <c r="N92" s="22">
        <f t="shared" si="19"/>
        <v>107.12</v>
      </c>
      <c r="O92" s="22">
        <f t="shared" si="20"/>
        <v>160.68</v>
      </c>
      <c r="P92" s="22">
        <f t="shared" si="21"/>
        <v>160.68</v>
      </c>
    </row>
    <row r="93" spans="1:16">
      <c r="A93" s="71">
        <v>2</v>
      </c>
      <c r="B93" s="71" t="s">
        <v>139</v>
      </c>
      <c r="C93" s="33"/>
      <c r="D93" s="72" t="s">
        <v>43</v>
      </c>
      <c r="E93" s="73">
        <v>1</v>
      </c>
      <c r="F93" s="35">
        <v>669.5</v>
      </c>
      <c r="G93" s="35">
        <f t="shared" ref="G92:G115" si="22">E93*F93</f>
        <v>669.5</v>
      </c>
      <c r="H93" s="35">
        <v>669.5</v>
      </c>
      <c r="I93" s="35">
        <f t="shared" ref="I93:I115" si="23">ROUND(H93*E93,2)</f>
        <v>669.5</v>
      </c>
      <c r="J93" s="55"/>
      <c r="K93" s="57"/>
      <c r="M93" s="22">
        <f t="shared" si="18"/>
        <v>267.8</v>
      </c>
      <c r="N93" s="22">
        <f t="shared" si="19"/>
        <v>267.8</v>
      </c>
      <c r="O93" s="22">
        <f t="shared" si="20"/>
        <v>401.7</v>
      </c>
      <c r="P93" s="22">
        <f t="shared" si="21"/>
        <v>401.7</v>
      </c>
    </row>
    <row r="94" spans="1:16">
      <c r="A94" s="71">
        <v>3</v>
      </c>
      <c r="B94" s="71" t="s">
        <v>140</v>
      </c>
      <c r="C94" s="33"/>
      <c r="D94" s="72" t="s">
        <v>43</v>
      </c>
      <c r="E94" s="73">
        <v>1</v>
      </c>
      <c r="F94" s="35">
        <v>442.9</v>
      </c>
      <c r="G94" s="35">
        <f t="shared" si="22"/>
        <v>442.9</v>
      </c>
      <c r="H94" s="35">
        <v>442.9</v>
      </c>
      <c r="I94" s="35">
        <f t="shared" si="23"/>
        <v>442.9</v>
      </c>
      <c r="J94" s="55"/>
      <c r="K94" s="57"/>
      <c r="M94" s="22">
        <f t="shared" si="18"/>
        <v>177.16</v>
      </c>
      <c r="N94" s="22">
        <f t="shared" si="19"/>
        <v>177.16</v>
      </c>
      <c r="O94" s="22">
        <f t="shared" si="20"/>
        <v>265.74</v>
      </c>
      <c r="P94" s="22">
        <f t="shared" si="21"/>
        <v>265.74</v>
      </c>
    </row>
    <row r="95" spans="1:16">
      <c r="A95" s="71">
        <v>4</v>
      </c>
      <c r="B95" s="71" t="s">
        <v>141</v>
      </c>
      <c r="C95" s="33"/>
      <c r="D95" s="72" t="s">
        <v>111</v>
      </c>
      <c r="E95" s="73">
        <v>1</v>
      </c>
      <c r="F95" s="35">
        <v>494.4</v>
      </c>
      <c r="G95" s="35">
        <f t="shared" si="22"/>
        <v>494.4</v>
      </c>
      <c r="H95" s="35">
        <v>494.4</v>
      </c>
      <c r="I95" s="35">
        <f t="shared" si="23"/>
        <v>494.4</v>
      </c>
      <c r="J95" s="55"/>
      <c r="K95" s="57"/>
      <c r="M95" s="22">
        <f t="shared" si="18"/>
        <v>197.76</v>
      </c>
      <c r="N95" s="22">
        <f t="shared" si="19"/>
        <v>197.76</v>
      </c>
      <c r="O95" s="22">
        <f t="shared" si="20"/>
        <v>296.64</v>
      </c>
      <c r="P95" s="22">
        <f t="shared" si="21"/>
        <v>296.64</v>
      </c>
    </row>
    <row r="96" spans="1:16">
      <c r="A96" s="71">
        <v>5</v>
      </c>
      <c r="B96" s="71" t="s">
        <v>142</v>
      </c>
      <c r="C96" s="33"/>
      <c r="D96" s="72" t="s">
        <v>111</v>
      </c>
      <c r="E96" s="73">
        <v>1</v>
      </c>
      <c r="F96" s="35">
        <v>391.4</v>
      </c>
      <c r="G96" s="35">
        <f t="shared" si="22"/>
        <v>391.4</v>
      </c>
      <c r="H96" s="35">
        <v>391.4</v>
      </c>
      <c r="I96" s="35">
        <f t="shared" si="23"/>
        <v>391.4</v>
      </c>
      <c r="J96" s="55"/>
      <c r="K96" s="57"/>
      <c r="M96" s="22">
        <f t="shared" si="18"/>
        <v>156.56</v>
      </c>
      <c r="N96" s="22">
        <f t="shared" si="19"/>
        <v>156.56</v>
      </c>
      <c r="O96" s="22">
        <f t="shared" si="20"/>
        <v>234.84</v>
      </c>
      <c r="P96" s="22">
        <f t="shared" si="21"/>
        <v>234.84</v>
      </c>
    </row>
    <row r="97" spans="1:16">
      <c r="A97" s="71">
        <v>6</v>
      </c>
      <c r="B97" s="71" t="s">
        <v>143</v>
      </c>
      <c r="C97" s="33"/>
      <c r="D97" s="72" t="s">
        <v>51</v>
      </c>
      <c r="E97" s="73">
        <v>1</v>
      </c>
      <c r="F97" s="35">
        <v>494.4</v>
      </c>
      <c r="G97" s="35">
        <f t="shared" si="22"/>
        <v>494.4</v>
      </c>
      <c r="H97" s="35">
        <v>494.4</v>
      </c>
      <c r="I97" s="35">
        <f t="shared" si="23"/>
        <v>494.4</v>
      </c>
      <c r="J97" s="55"/>
      <c r="K97" s="57"/>
      <c r="M97" s="22">
        <f t="shared" si="18"/>
        <v>197.76</v>
      </c>
      <c r="N97" s="22">
        <f t="shared" si="19"/>
        <v>197.76</v>
      </c>
      <c r="O97" s="22">
        <f t="shared" si="20"/>
        <v>296.64</v>
      </c>
      <c r="P97" s="22">
        <f t="shared" si="21"/>
        <v>296.64</v>
      </c>
    </row>
    <row r="98" spans="1:16">
      <c r="A98" s="71">
        <v>7</v>
      </c>
      <c r="B98" s="71" t="s">
        <v>144</v>
      </c>
      <c r="C98" s="33"/>
      <c r="D98" s="72" t="s">
        <v>43</v>
      </c>
      <c r="E98" s="73">
        <v>1</v>
      </c>
      <c r="F98" s="35">
        <v>370.8</v>
      </c>
      <c r="G98" s="35">
        <f t="shared" si="22"/>
        <v>370.8</v>
      </c>
      <c r="H98" s="35">
        <v>370.8</v>
      </c>
      <c r="I98" s="35">
        <f t="shared" si="23"/>
        <v>370.8</v>
      </c>
      <c r="J98" s="55"/>
      <c r="K98" s="57"/>
      <c r="M98" s="22">
        <f t="shared" si="18"/>
        <v>148.32</v>
      </c>
      <c r="N98" s="22">
        <f t="shared" si="19"/>
        <v>148.32</v>
      </c>
      <c r="O98" s="22">
        <f t="shared" si="20"/>
        <v>222.48</v>
      </c>
      <c r="P98" s="22">
        <f t="shared" si="21"/>
        <v>222.48</v>
      </c>
    </row>
    <row r="99" spans="1:16">
      <c r="A99" s="71">
        <v>8</v>
      </c>
      <c r="B99" s="71" t="s">
        <v>145</v>
      </c>
      <c r="C99" s="33"/>
      <c r="D99" s="72" t="s">
        <v>111</v>
      </c>
      <c r="E99" s="73">
        <v>1</v>
      </c>
      <c r="F99" s="35">
        <v>20.6</v>
      </c>
      <c r="G99" s="35">
        <f t="shared" si="22"/>
        <v>20.6</v>
      </c>
      <c r="H99" s="35">
        <v>20.6</v>
      </c>
      <c r="I99" s="35">
        <f t="shared" si="23"/>
        <v>20.6</v>
      </c>
      <c r="J99" s="55"/>
      <c r="K99" s="57"/>
      <c r="M99" s="22">
        <f t="shared" si="18"/>
        <v>8.24</v>
      </c>
      <c r="N99" s="22">
        <f t="shared" si="19"/>
        <v>8.24</v>
      </c>
      <c r="O99" s="22">
        <f t="shared" si="20"/>
        <v>12.36</v>
      </c>
      <c r="P99" s="22">
        <f t="shared" si="21"/>
        <v>12.36</v>
      </c>
    </row>
    <row r="100" spans="1:16">
      <c r="A100" s="71">
        <v>9</v>
      </c>
      <c r="B100" s="71" t="s">
        <v>146</v>
      </c>
      <c r="C100" s="33" t="s">
        <v>147</v>
      </c>
      <c r="D100" s="72" t="s">
        <v>111</v>
      </c>
      <c r="E100" s="73">
        <v>4</v>
      </c>
      <c r="F100" s="35">
        <v>25.75</v>
      </c>
      <c r="G100" s="35">
        <f t="shared" si="22"/>
        <v>103</v>
      </c>
      <c r="H100" s="35">
        <v>25.75</v>
      </c>
      <c r="I100" s="35">
        <f t="shared" si="23"/>
        <v>103</v>
      </c>
      <c r="J100" s="55"/>
      <c r="K100" s="57"/>
      <c r="M100" s="22">
        <f t="shared" ref="M100:M115" si="24">H100*$M$1</f>
        <v>10.3</v>
      </c>
      <c r="N100" s="22">
        <f t="shared" ref="N100:N115" si="25">M100*E100</f>
        <v>41.2</v>
      </c>
      <c r="O100" s="22">
        <f t="shared" ref="O100:O115" si="26">H100*$O$1</f>
        <v>15.45</v>
      </c>
      <c r="P100" s="22">
        <f t="shared" ref="P100:P115" si="27">O100*E100</f>
        <v>61.8</v>
      </c>
    </row>
    <row r="101" spans="1:16">
      <c r="A101" s="71">
        <v>10</v>
      </c>
      <c r="B101" s="71" t="s">
        <v>148</v>
      </c>
      <c r="C101" s="33" t="s">
        <v>149</v>
      </c>
      <c r="D101" s="72" t="s">
        <v>111</v>
      </c>
      <c r="E101" s="73">
        <v>2</v>
      </c>
      <c r="F101" s="35">
        <v>35.02</v>
      </c>
      <c r="G101" s="35">
        <f t="shared" si="22"/>
        <v>70.04</v>
      </c>
      <c r="H101" s="35">
        <v>35.02</v>
      </c>
      <c r="I101" s="35">
        <f t="shared" si="23"/>
        <v>70.04</v>
      </c>
      <c r="J101" s="55"/>
      <c r="K101" s="57"/>
      <c r="M101" s="22">
        <f t="shared" si="24"/>
        <v>14.008</v>
      </c>
      <c r="N101" s="22">
        <f t="shared" si="25"/>
        <v>28.016</v>
      </c>
      <c r="O101" s="22">
        <f t="shared" si="26"/>
        <v>21.012</v>
      </c>
      <c r="P101" s="22">
        <f t="shared" si="27"/>
        <v>42.024</v>
      </c>
    </row>
    <row r="102" spans="1:16">
      <c r="A102" s="71">
        <v>11</v>
      </c>
      <c r="B102" s="71" t="s">
        <v>150</v>
      </c>
      <c r="C102" s="33"/>
      <c r="D102" s="72" t="s">
        <v>51</v>
      </c>
      <c r="E102" s="73">
        <v>1</v>
      </c>
      <c r="F102" s="35">
        <v>1854</v>
      </c>
      <c r="G102" s="35">
        <f t="shared" si="22"/>
        <v>1854</v>
      </c>
      <c r="H102" s="35">
        <v>1854</v>
      </c>
      <c r="I102" s="35">
        <f t="shared" si="23"/>
        <v>1854</v>
      </c>
      <c r="J102" s="55"/>
      <c r="K102" s="57"/>
      <c r="M102" s="22">
        <f t="shared" si="24"/>
        <v>741.6</v>
      </c>
      <c r="N102" s="22">
        <f t="shared" si="25"/>
        <v>741.6</v>
      </c>
      <c r="O102" s="22">
        <f t="shared" si="26"/>
        <v>1112.4</v>
      </c>
      <c r="P102" s="22">
        <f t="shared" si="27"/>
        <v>1112.4</v>
      </c>
    </row>
    <row r="103" spans="1:16">
      <c r="A103" s="71">
        <v>12</v>
      </c>
      <c r="B103" s="71" t="s">
        <v>151</v>
      </c>
      <c r="C103" s="33"/>
      <c r="D103" s="72" t="s">
        <v>15</v>
      </c>
      <c r="E103" s="73">
        <v>5</v>
      </c>
      <c r="F103" s="35">
        <v>20.6</v>
      </c>
      <c r="G103" s="35">
        <f t="shared" si="22"/>
        <v>103</v>
      </c>
      <c r="H103" s="35">
        <v>20.6</v>
      </c>
      <c r="I103" s="35">
        <f t="shared" si="23"/>
        <v>103</v>
      </c>
      <c r="J103" s="55"/>
      <c r="K103" s="57"/>
      <c r="M103" s="22">
        <f t="shared" si="24"/>
        <v>8.24</v>
      </c>
      <c r="N103" s="22">
        <f t="shared" si="25"/>
        <v>41.2</v>
      </c>
      <c r="O103" s="22">
        <f t="shared" si="26"/>
        <v>12.36</v>
      </c>
      <c r="P103" s="22">
        <f t="shared" si="27"/>
        <v>61.8</v>
      </c>
    </row>
    <row r="104" spans="1:16">
      <c r="A104" s="71">
        <v>13</v>
      </c>
      <c r="B104" s="71" t="s">
        <v>152</v>
      </c>
      <c r="C104" s="33"/>
      <c r="D104" s="72" t="s">
        <v>15</v>
      </c>
      <c r="E104" s="73">
        <v>5</v>
      </c>
      <c r="F104" s="35">
        <v>5.15</v>
      </c>
      <c r="G104" s="35">
        <f t="shared" si="22"/>
        <v>25.75</v>
      </c>
      <c r="H104" s="35">
        <v>5.15</v>
      </c>
      <c r="I104" s="35">
        <f t="shared" si="23"/>
        <v>25.75</v>
      </c>
      <c r="J104" s="55"/>
      <c r="K104" s="57"/>
      <c r="M104" s="22">
        <f t="shared" si="24"/>
        <v>2.06</v>
      </c>
      <c r="N104" s="22">
        <f t="shared" si="25"/>
        <v>10.3</v>
      </c>
      <c r="O104" s="22">
        <f t="shared" si="26"/>
        <v>3.09</v>
      </c>
      <c r="P104" s="22">
        <f t="shared" si="27"/>
        <v>15.45</v>
      </c>
    </row>
    <row r="105" spans="1:16">
      <c r="A105" s="71">
        <v>14</v>
      </c>
      <c r="B105" s="71" t="s">
        <v>153</v>
      </c>
      <c r="C105" s="33" t="s">
        <v>154</v>
      </c>
      <c r="D105" s="72" t="s">
        <v>74</v>
      </c>
      <c r="E105" s="73">
        <v>100</v>
      </c>
      <c r="F105" s="35">
        <v>7.416</v>
      </c>
      <c r="G105" s="35">
        <f t="shared" si="22"/>
        <v>741.6</v>
      </c>
      <c r="H105" s="35">
        <v>7.416</v>
      </c>
      <c r="I105" s="35">
        <f t="shared" si="23"/>
        <v>741.6</v>
      </c>
      <c r="J105" s="55"/>
      <c r="K105" s="57"/>
      <c r="M105" s="22">
        <f t="shared" si="24"/>
        <v>2.9664</v>
      </c>
      <c r="N105" s="22">
        <f t="shared" si="25"/>
        <v>296.64</v>
      </c>
      <c r="O105" s="22">
        <f t="shared" si="26"/>
        <v>4.4496</v>
      </c>
      <c r="P105" s="22">
        <f t="shared" si="27"/>
        <v>444.96</v>
      </c>
    </row>
    <row r="106" spans="1:16">
      <c r="A106" s="71">
        <v>15</v>
      </c>
      <c r="B106" s="71" t="s">
        <v>155</v>
      </c>
      <c r="C106" s="33"/>
      <c r="D106" s="72" t="s">
        <v>51</v>
      </c>
      <c r="E106" s="73">
        <v>1</v>
      </c>
      <c r="F106" s="35">
        <v>82.4</v>
      </c>
      <c r="G106" s="35">
        <f t="shared" si="22"/>
        <v>82.4</v>
      </c>
      <c r="H106" s="35">
        <v>82.4</v>
      </c>
      <c r="I106" s="35">
        <f t="shared" si="23"/>
        <v>82.4</v>
      </c>
      <c r="J106" s="55"/>
      <c r="K106" s="57"/>
      <c r="M106" s="22">
        <f t="shared" si="24"/>
        <v>32.96</v>
      </c>
      <c r="N106" s="22">
        <f t="shared" si="25"/>
        <v>32.96</v>
      </c>
      <c r="O106" s="22">
        <f t="shared" si="26"/>
        <v>49.44</v>
      </c>
      <c r="P106" s="22">
        <f t="shared" si="27"/>
        <v>49.44</v>
      </c>
    </row>
    <row r="107" spans="1:16">
      <c r="A107" s="71">
        <v>16</v>
      </c>
      <c r="B107" s="71" t="s">
        <v>156</v>
      </c>
      <c r="C107" s="33"/>
      <c r="D107" s="71" t="s">
        <v>51</v>
      </c>
      <c r="E107" s="39">
        <v>1</v>
      </c>
      <c r="F107" s="35">
        <v>463.5</v>
      </c>
      <c r="G107" s="35">
        <f t="shared" si="22"/>
        <v>463.5</v>
      </c>
      <c r="H107" s="35">
        <v>463.5</v>
      </c>
      <c r="I107" s="35">
        <f t="shared" si="23"/>
        <v>463.5</v>
      </c>
      <c r="J107" s="55"/>
      <c r="K107" s="57"/>
      <c r="M107" s="22">
        <f t="shared" si="24"/>
        <v>185.4</v>
      </c>
      <c r="N107" s="22">
        <f t="shared" si="25"/>
        <v>185.4</v>
      </c>
      <c r="O107" s="22">
        <f t="shared" si="26"/>
        <v>278.1</v>
      </c>
      <c r="P107" s="22">
        <f t="shared" si="27"/>
        <v>278.1</v>
      </c>
    </row>
    <row r="108" spans="1:16">
      <c r="A108" s="71">
        <v>17</v>
      </c>
      <c r="B108" s="71" t="s">
        <v>157</v>
      </c>
      <c r="C108" s="33" t="s">
        <v>158</v>
      </c>
      <c r="D108" s="71" t="s">
        <v>159</v>
      </c>
      <c r="E108" s="39">
        <v>25</v>
      </c>
      <c r="F108" s="39">
        <v>48.6</v>
      </c>
      <c r="G108" s="35">
        <f t="shared" si="22"/>
        <v>1215</v>
      </c>
      <c r="H108" s="39">
        <v>48.6</v>
      </c>
      <c r="I108" s="35">
        <f t="shared" si="23"/>
        <v>1215</v>
      </c>
      <c r="J108" s="55"/>
      <c r="K108" s="57"/>
      <c r="M108" s="22">
        <f t="shared" si="24"/>
        <v>19.44</v>
      </c>
      <c r="N108" s="22">
        <f t="shared" si="25"/>
        <v>486</v>
      </c>
      <c r="O108" s="22">
        <f t="shared" si="26"/>
        <v>29.16</v>
      </c>
      <c r="P108" s="22">
        <f t="shared" si="27"/>
        <v>729</v>
      </c>
    </row>
    <row r="109" spans="1:16">
      <c r="A109" s="71">
        <v>18</v>
      </c>
      <c r="B109" s="71" t="s">
        <v>160</v>
      </c>
      <c r="C109" s="33" t="s">
        <v>161</v>
      </c>
      <c r="D109" s="71" t="s">
        <v>15</v>
      </c>
      <c r="E109" s="39">
        <v>6</v>
      </c>
      <c r="F109" s="39">
        <v>142</v>
      </c>
      <c r="G109" s="35">
        <f t="shared" si="22"/>
        <v>852</v>
      </c>
      <c r="H109" s="39">
        <v>142</v>
      </c>
      <c r="I109" s="35">
        <f t="shared" si="23"/>
        <v>852</v>
      </c>
      <c r="J109" s="55"/>
      <c r="K109" s="57"/>
      <c r="M109" s="22">
        <f t="shared" si="24"/>
        <v>56.8</v>
      </c>
      <c r="N109" s="22">
        <f t="shared" si="25"/>
        <v>340.8</v>
      </c>
      <c r="O109" s="22">
        <f t="shared" si="26"/>
        <v>85.2</v>
      </c>
      <c r="P109" s="22">
        <f t="shared" si="27"/>
        <v>511.2</v>
      </c>
    </row>
    <row r="110" spans="1:16">
      <c r="A110" s="71">
        <v>19</v>
      </c>
      <c r="B110" s="71" t="s">
        <v>162</v>
      </c>
      <c r="C110" s="33" t="s">
        <v>163</v>
      </c>
      <c r="D110" s="71" t="s">
        <v>15</v>
      </c>
      <c r="E110" s="39">
        <v>1</v>
      </c>
      <c r="F110" s="39">
        <v>40</v>
      </c>
      <c r="G110" s="35">
        <f t="shared" si="22"/>
        <v>40</v>
      </c>
      <c r="H110" s="39">
        <v>40</v>
      </c>
      <c r="I110" s="35">
        <f t="shared" si="23"/>
        <v>40</v>
      </c>
      <c r="J110" s="55"/>
      <c r="K110" s="57"/>
      <c r="M110" s="22">
        <f t="shared" si="24"/>
        <v>16</v>
      </c>
      <c r="N110" s="22">
        <f t="shared" si="25"/>
        <v>16</v>
      </c>
      <c r="O110" s="22">
        <f t="shared" si="26"/>
        <v>24</v>
      </c>
      <c r="P110" s="22">
        <f t="shared" si="27"/>
        <v>24</v>
      </c>
    </row>
    <row r="111" spans="1:16">
      <c r="A111" s="71">
        <v>20</v>
      </c>
      <c r="B111" s="71" t="s">
        <v>164</v>
      </c>
      <c r="C111" s="33" t="s">
        <v>165</v>
      </c>
      <c r="D111" s="71" t="s">
        <v>166</v>
      </c>
      <c r="E111" s="39">
        <v>20</v>
      </c>
      <c r="F111" s="39">
        <v>8</v>
      </c>
      <c r="G111" s="35">
        <f t="shared" si="22"/>
        <v>160</v>
      </c>
      <c r="H111" s="39">
        <v>8</v>
      </c>
      <c r="I111" s="35">
        <f t="shared" si="23"/>
        <v>160</v>
      </c>
      <c r="J111" s="55"/>
      <c r="K111" s="57"/>
      <c r="M111" s="22">
        <f t="shared" si="24"/>
        <v>3.2</v>
      </c>
      <c r="N111" s="22">
        <f t="shared" si="25"/>
        <v>64</v>
      </c>
      <c r="O111" s="22">
        <f t="shared" si="26"/>
        <v>4.8</v>
      </c>
      <c r="P111" s="22">
        <f t="shared" si="27"/>
        <v>96</v>
      </c>
    </row>
    <row r="112" spans="1:16">
      <c r="A112" s="71">
        <v>21</v>
      </c>
      <c r="B112" s="71" t="s">
        <v>167</v>
      </c>
      <c r="C112" s="33" t="s">
        <v>165</v>
      </c>
      <c r="D112" s="71" t="s">
        <v>166</v>
      </c>
      <c r="E112" s="39">
        <v>10</v>
      </c>
      <c r="F112" s="39">
        <v>9.2</v>
      </c>
      <c r="G112" s="35">
        <f t="shared" si="22"/>
        <v>92</v>
      </c>
      <c r="H112" s="39">
        <v>9.2</v>
      </c>
      <c r="I112" s="35">
        <f t="shared" si="23"/>
        <v>92</v>
      </c>
      <c r="J112" s="55"/>
      <c r="K112" s="57"/>
      <c r="M112" s="22">
        <f t="shared" si="24"/>
        <v>3.68</v>
      </c>
      <c r="N112" s="22">
        <f t="shared" si="25"/>
        <v>36.8</v>
      </c>
      <c r="O112" s="22">
        <f t="shared" si="26"/>
        <v>5.52</v>
      </c>
      <c r="P112" s="22">
        <f t="shared" si="27"/>
        <v>55.2</v>
      </c>
    </row>
    <row r="113" spans="1:16">
      <c r="A113" s="71">
        <v>22</v>
      </c>
      <c r="B113" s="71" t="s">
        <v>168</v>
      </c>
      <c r="C113" s="33" t="s">
        <v>163</v>
      </c>
      <c r="D113" s="71" t="s">
        <v>15</v>
      </c>
      <c r="E113" s="39">
        <v>1</v>
      </c>
      <c r="F113" s="39">
        <v>80</v>
      </c>
      <c r="G113" s="35">
        <f t="shared" si="22"/>
        <v>80</v>
      </c>
      <c r="H113" s="39">
        <v>80</v>
      </c>
      <c r="I113" s="35">
        <f t="shared" si="23"/>
        <v>80</v>
      </c>
      <c r="J113" s="55"/>
      <c r="K113" s="57"/>
      <c r="M113" s="22">
        <f t="shared" si="24"/>
        <v>32</v>
      </c>
      <c r="N113" s="22">
        <f t="shared" si="25"/>
        <v>32</v>
      </c>
      <c r="O113" s="22">
        <f t="shared" si="26"/>
        <v>48</v>
      </c>
      <c r="P113" s="22">
        <f t="shared" si="27"/>
        <v>48</v>
      </c>
    </row>
    <row r="114" spans="1:16">
      <c r="A114" s="71">
        <v>23</v>
      </c>
      <c r="B114" s="71" t="s">
        <v>169</v>
      </c>
      <c r="C114" s="33" t="s">
        <v>163</v>
      </c>
      <c r="D114" s="71" t="s">
        <v>126</v>
      </c>
      <c r="E114" s="39">
        <v>10</v>
      </c>
      <c r="F114" s="39">
        <v>8.2</v>
      </c>
      <c r="G114" s="35">
        <f t="shared" si="22"/>
        <v>82</v>
      </c>
      <c r="H114" s="39">
        <v>8.2</v>
      </c>
      <c r="I114" s="35">
        <f t="shared" si="23"/>
        <v>82</v>
      </c>
      <c r="J114" s="55"/>
      <c r="K114" s="57"/>
      <c r="M114" s="22">
        <f t="shared" si="24"/>
        <v>3.28</v>
      </c>
      <c r="N114" s="22">
        <f t="shared" si="25"/>
        <v>32.8</v>
      </c>
      <c r="O114" s="22">
        <f t="shared" si="26"/>
        <v>4.92</v>
      </c>
      <c r="P114" s="22">
        <f t="shared" si="27"/>
        <v>49.2</v>
      </c>
    </row>
    <row r="115" spans="1:16">
      <c r="A115" s="71">
        <v>24</v>
      </c>
      <c r="B115" s="71" t="s">
        <v>170</v>
      </c>
      <c r="C115" s="33" t="s">
        <v>165</v>
      </c>
      <c r="D115" s="71" t="s">
        <v>166</v>
      </c>
      <c r="E115" s="39">
        <v>10</v>
      </c>
      <c r="F115" s="39">
        <v>7</v>
      </c>
      <c r="G115" s="35">
        <f t="shared" si="22"/>
        <v>70</v>
      </c>
      <c r="H115" s="39">
        <v>7</v>
      </c>
      <c r="I115" s="35">
        <f t="shared" si="23"/>
        <v>70</v>
      </c>
      <c r="J115" s="55"/>
      <c r="K115" s="57"/>
      <c r="M115" s="22">
        <f t="shared" si="24"/>
        <v>2.8</v>
      </c>
      <c r="N115" s="22">
        <f t="shared" si="25"/>
        <v>28</v>
      </c>
      <c r="O115" s="22">
        <f t="shared" si="26"/>
        <v>4.2</v>
      </c>
      <c r="P115" s="22">
        <f t="shared" si="27"/>
        <v>42</v>
      </c>
    </row>
    <row r="116" ht="14.25" spans="1:11">
      <c r="A116" s="51" t="s">
        <v>171</v>
      </c>
      <c r="B116" s="49" t="s">
        <v>172</v>
      </c>
      <c r="C116" s="67"/>
      <c r="D116" s="48"/>
      <c r="E116" s="68"/>
      <c r="F116" s="69"/>
      <c r="G116" s="70">
        <f>SUM(G117:G121)</f>
        <v>117466.266</v>
      </c>
      <c r="H116" s="70"/>
      <c r="I116" s="70">
        <f>SUM(I117:I121)</f>
        <v>0</v>
      </c>
      <c r="J116" s="64"/>
      <c r="K116" s="65"/>
    </row>
    <row r="117" spans="1:16">
      <c r="A117" s="71"/>
      <c r="B117" s="71" t="s">
        <v>173</v>
      </c>
      <c r="C117" s="33"/>
      <c r="D117" s="71" t="s">
        <v>174</v>
      </c>
      <c r="E117" s="39">
        <v>17</v>
      </c>
      <c r="F117" s="39">
        <v>600</v>
      </c>
      <c r="G117" s="35">
        <f>E117*F117</f>
        <v>10200</v>
      </c>
      <c r="H117" s="39"/>
      <c r="I117" s="35"/>
      <c r="J117" s="55"/>
      <c r="K117" s="56"/>
      <c r="N117" s="22">
        <f>SUM(N3:N115)</f>
        <v>200052.996</v>
      </c>
      <c r="P117" s="22">
        <f>SUM(P3:P115)</f>
        <v>300079.494</v>
      </c>
    </row>
    <row r="118" spans="1:11">
      <c r="A118" s="71"/>
      <c r="B118" s="71" t="s">
        <v>175</v>
      </c>
      <c r="C118" s="33"/>
      <c r="D118" s="71" t="s">
        <v>174</v>
      </c>
      <c r="E118" s="39">
        <v>17</v>
      </c>
      <c r="F118" s="39">
        <v>1500</v>
      </c>
      <c r="G118" s="35">
        <f>E118*F118</f>
        <v>25500</v>
      </c>
      <c r="H118" s="39"/>
      <c r="I118" s="35"/>
      <c r="J118" s="55"/>
      <c r="K118" s="56"/>
    </row>
    <row r="119" spans="1:11">
      <c r="A119" s="71"/>
      <c r="B119" s="71" t="s">
        <v>176</v>
      </c>
      <c r="C119" s="33"/>
      <c r="D119" s="71" t="s">
        <v>177</v>
      </c>
      <c r="E119" s="39">
        <v>1</v>
      </c>
      <c r="F119" s="39">
        <v>9341</v>
      </c>
      <c r="G119" s="35">
        <f>E119*F119</f>
        <v>9341</v>
      </c>
      <c r="H119" s="39"/>
      <c r="I119" s="35"/>
      <c r="J119" s="55"/>
      <c r="K119" s="56"/>
    </row>
    <row r="120" spans="1:11">
      <c r="A120" s="71"/>
      <c r="B120" s="71" t="s">
        <v>178</v>
      </c>
      <c r="C120" s="33"/>
      <c r="D120" s="71" t="s">
        <v>179</v>
      </c>
      <c r="E120" s="39">
        <v>1</v>
      </c>
      <c r="F120" s="39">
        <v>25000</v>
      </c>
      <c r="G120" s="35">
        <f>E120*F120</f>
        <v>25000</v>
      </c>
      <c r="H120" s="39"/>
      <c r="I120" s="35"/>
      <c r="J120" s="55"/>
      <c r="K120" s="56"/>
    </row>
    <row r="121" spans="1:11">
      <c r="A121" s="71"/>
      <c r="B121" s="71" t="s">
        <v>180</v>
      </c>
      <c r="C121" s="33"/>
      <c r="D121" s="71"/>
      <c r="E121" s="39"/>
      <c r="F121" s="39"/>
      <c r="G121" s="35">
        <f>(G91+G55+G48+G29+G2)*0.09</f>
        <v>47425.266</v>
      </c>
      <c r="H121" s="39"/>
      <c r="I121" s="35"/>
      <c r="J121" s="55"/>
      <c r="K121" s="56"/>
    </row>
    <row r="122" spans="1:11">
      <c r="A122" s="74" t="s">
        <v>181</v>
      </c>
      <c r="B122" s="75"/>
      <c r="C122" s="76"/>
      <c r="D122" s="75"/>
      <c r="E122" s="77"/>
      <c r="F122" s="77"/>
      <c r="G122" s="77">
        <f>G91+G55+G48+G29+G2+G116</f>
        <v>644413.666</v>
      </c>
      <c r="H122" s="77"/>
      <c r="I122" s="77">
        <f>I91+I55+I48+I29+I2</f>
        <v>500132.49</v>
      </c>
      <c r="J122" s="77"/>
      <c r="K122" s="78"/>
    </row>
  </sheetData>
  <autoFilter ref="A1:L125">
    <extLst/>
  </autoFilter>
  <mergeCells count="3">
    <mergeCell ref="H17:H19"/>
    <mergeCell ref="I17:I19"/>
    <mergeCell ref="K66:K6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zoomScale="120" zoomScaleNormal="120" workbookViewId="0">
      <selection activeCell="P6" sqref="P6"/>
    </sheetView>
  </sheetViews>
  <sheetFormatPr defaultColWidth="9" defaultRowHeight="13.5"/>
  <cols>
    <col min="3" max="3" width="21.5" customWidth="1"/>
    <col min="7" max="7" width="11.5583333333333" customWidth="1"/>
    <col min="11" max="11" width="9.375"/>
  </cols>
  <sheetData>
    <row r="1" ht="40" customHeight="1" spans="1:10">
      <c r="A1" s="1" t="s">
        <v>182</v>
      </c>
      <c r="B1" s="1"/>
      <c r="C1" s="1"/>
      <c r="D1" s="1"/>
      <c r="E1" s="1"/>
      <c r="F1" s="1"/>
      <c r="G1" s="1"/>
      <c r="H1" s="1"/>
      <c r="I1" s="1"/>
      <c r="J1" s="1"/>
    </row>
    <row r="2" ht="15" customHeight="1" spans="1:10">
      <c r="A2" s="2" t="s">
        <v>183</v>
      </c>
      <c r="B2" s="2" t="s">
        <v>1</v>
      </c>
      <c r="C2" s="2" t="s">
        <v>184</v>
      </c>
      <c r="D2" s="2" t="s">
        <v>185</v>
      </c>
      <c r="E2" s="2" t="s">
        <v>4</v>
      </c>
      <c r="F2" s="2"/>
      <c r="G2" s="2"/>
      <c r="H2" s="2"/>
      <c r="I2" s="2" t="s">
        <v>186</v>
      </c>
      <c r="J2" s="2" t="s">
        <v>4</v>
      </c>
    </row>
    <row r="3" ht="33.75" spans="1:10">
      <c r="A3" s="2"/>
      <c r="B3" s="2"/>
      <c r="C3" s="2"/>
      <c r="D3" s="2" t="s">
        <v>3</v>
      </c>
      <c r="E3" s="2" t="s">
        <v>187</v>
      </c>
      <c r="F3" s="2" t="s">
        <v>188</v>
      </c>
      <c r="G3" s="2" t="s">
        <v>189</v>
      </c>
      <c r="H3" s="2" t="s">
        <v>190</v>
      </c>
      <c r="I3" s="2" t="s">
        <v>191</v>
      </c>
      <c r="J3" s="2" t="s">
        <v>192</v>
      </c>
    </row>
    <row r="4" spans="1:10">
      <c r="A4" s="3"/>
      <c r="B4" s="4" t="s">
        <v>193</v>
      </c>
      <c r="C4" s="5"/>
      <c r="D4" s="3"/>
      <c r="E4" s="5"/>
      <c r="F4" s="6"/>
      <c r="G4" s="7"/>
      <c r="H4" s="6"/>
      <c r="I4" s="6"/>
      <c r="J4" s="6"/>
    </row>
    <row r="5" ht="86" customHeight="1" spans="1:10">
      <c r="A5" s="8">
        <v>1</v>
      </c>
      <c r="B5" s="9" t="s">
        <v>194</v>
      </c>
      <c r="C5" s="10" t="s">
        <v>195</v>
      </c>
      <c r="D5" s="6" t="s">
        <v>43</v>
      </c>
      <c r="E5" s="6">
        <v>1</v>
      </c>
      <c r="F5" s="11"/>
      <c r="G5" s="11"/>
      <c r="H5" s="6" t="s">
        <v>163</v>
      </c>
      <c r="I5" s="6" t="s">
        <v>196</v>
      </c>
      <c r="J5" s="6" t="s">
        <v>197</v>
      </c>
    </row>
    <row r="6" ht="82" customHeight="1" spans="1:10">
      <c r="A6" s="8">
        <v>2</v>
      </c>
      <c r="B6" s="9" t="s">
        <v>198</v>
      </c>
      <c r="C6" s="10" t="s">
        <v>199</v>
      </c>
      <c r="D6" s="6" t="s">
        <v>43</v>
      </c>
      <c r="E6" s="6">
        <v>7</v>
      </c>
      <c r="F6" s="11"/>
      <c r="G6" s="11"/>
      <c r="H6" s="6" t="s">
        <v>163</v>
      </c>
      <c r="I6" s="6" t="s">
        <v>196</v>
      </c>
      <c r="J6" s="6" t="s">
        <v>197</v>
      </c>
    </row>
    <row r="7" ht="67" customHeight="1" spans="1:10">
      <c r="A7" s="8">
        <v>3</v>
      </c>
      <c r="B7" s="9" t="s">
        <v>200</v>
      </c>
      <c r="C7" s="10" t="s">
        <v>201</v>
      </c>
      <c r="D7" s="6" t="s">
        <v>43</v>
      </c>
      <c r="E7" s="6">
        <v>4</v>
      </c>
      <c r="F7" s="11"/>
      <c r="G7" s="11"/>
      <c r="H7" s="6" t="s">
        <v>163</v>
      </c>
      <c r="I7" s="6" t="s">
        <v>196</v>
      </c>
      <c r="J7" s="6" t="s">
        <v>197</v>
      </c>
    </row>
    <row r="8" ht="138" customHeight="1" spans="1:10">
      <c r="A8" s="8">
        <v>4</v>
      </c>
      <c r="B8" s="9" t="s">
        <v>202</v>
      </c>
      <c r="C8" s="10" t="s">
        <v>203</v>
      </c>
      <c r="D8" s="6" t="s">
        <v>22</v>
      </c>
      <c r="E8" s="6">
        <v>59</v>
      </c>
      <c r="F8" s="11"/>
      <c r="G8" s="11"/>
      <c r="H8" s="6" t="s">
        <v>163</v>
      </c>
      <c r="I8" s="6" t="s">
        <v>196</v>
      </c>
      <c r="J8" s="6" t="s">
        <v>204</v>
      </c>
    </row>
    <row r="9" ht="145" customHeight="1" spans="1:10">
      <c r="A9" s="8">
        <v>5</v>
      </c>
      <c r="B9" s="9" t="s">
        <v>205</v>
      </c>
      <c r="C9" s="10" t="s">
        <v>206</v>
      </c>
      <c r="D9" s="6" t="s">
        <v>22</v>
      </c>
      <c r="E9" s="6">
        <v>190</v>
      </c>
      <c r="F9" s="11"/>
      <c r="G9" s="11"/>
      <c r="H9" s="6" t="s">
        <v>163</v>
      </c>
      <c r="I9" s="6" t="s">
        <v>196</v>
      </c>
      <c r="J9" s="6" t="s">
        <v>204</v>
      </c>
    </row>
    <row r="10" ht="127" customHeight="1" spans="1:10">
      <c r="A10" s="8">
        <v>6</v>
      </c>
      <c r="B10" s="9" t="s">
        <v>205</v>
      </c>
      <c r="C10" s="10" t="s">
        <v>207</v>
      </c>
      <c r="D10" s="6" t="s">
        <v>22</v>
      </c>
      <c r="E10" s="6">
        <v>376</v>
      </c>
      <c r="F10" s="11"/>
      <c r="G10" s="11"/>
      <c r="H10" s="6" t="s">
        <v>163</v>
      </c>
      <c r="I10" s="6" t="s">
        <v>196</v>
      </c>
      <c r="J10" s="6" t="s">
        <v>204</v>
      </c>
    </row>
    <row r="11" ht="153" customHeight="1" spans="1:10">
      <c r="A11" s="8">
        <v>7</v>
      </c>
      <c r="B11" s="9" t="s">
        <v>208</v>
      </c>
      <c r="C11" s="10" t="s">
        <v>209</v>
      </c>
      <c r="D11" s="6" t="s">
        <v>22</v>
      </c>
      <c r="E11" s="6">
        <v>199</v>
      </c>
      <c r="F11" s="11"/>
      <c r="G11" s="11"/>
      <c r="H11" s="6" t="s">
        <v>163</v>
      </c>
      <c r="I11" s="6" t="s">
        <v>196</v>
      </c>
      <c r="J11" s="6" t="s">
        <v>204</v>
      </c>
    </row>
    <row r="12" ht="140" customHeight="1" spans="1:10">
      <c r="A12" s="8">
        <v>8</v>
      </c>
      <c r="B12" s="9" t="s">
        <v>208</v>
      </c>
      <c r="C12" s="10" t="s">
        <v>210</v>
      </c>
      <c r="D12" s="6" t="s">
        <v>22</v>
      </c>
      <c r="E12" s="6">
        <v>22</v>
      </c>
      <c r="F12" s="11"/>
      <c r="G12" s="11"/>
      <c r="H12" s="6" t="s">
        <v>163</v>
      </c>
      <c r="I12" s="6" t="s">
        <v>196</v>
      </c>
      <c r="J12" s="6" t="s">
        <v>204</v>
      </c>
    </row>
    <row r="13" ht="145" customHeight="1" spans="1:10">
      <c r="A13" s="8">
        <v>9</v>
      </c>
      <c r="B13" s="9" t="s">
        <v>208</v>
      </c>
      <c r="C13" s="10" t="s">
        <v>211</v>
      </c>
      <c r="D13" s="6" t="s">
        <v>22</v>
      </c>
      <c r="E13" s="6">
        <v>53</v>
      </c>
      <c r="F13" s="11"/>
      <c r="G13" s="11"/>
      <c r="H13" s="6" t="s">
        <v>163</v>
      </c>
      <c r="I13" s="6" t="s">
        <v>196</v>
      </c>
      <c r="J13" s="6" t="s">
        <v>204</v>
      </c>
    </row>
    <row r="14" ht="137" customHeight="1" spans="1:10">
      <c r="A14" s="8">
        <v>10</v>
      </c>
      <c r="B14" s="9" t="s">
        <v>208</v>
      </c>
      <c r="C14" s="10" t="s">
        <v>212</v>
      </c>
      <c r="D14" s="6" t="s">
        <v>22</v>
      </c>
      <c r="E14" s="6">
        <v>151</v>
      </c>
      <c r="F14" s="11"/>
      <c r="G14" s="11"/>
      <c r="H14" s="6" t="s">
        <v>163</v>
      </c>
      <c r="I14" s="6" t="s">
        <v>196</v>
      </c>
      <c r="J14" s="6" t="s">
        <v>204</v>
      </c>
    </row>
    <row r="15" ht="191" customHeight="1" spans="1:10">
      <c r="A15" s="8">
        <v>11</v>
      </c>
      <c r="B15" s="9" t="s">
        <v>213</v>
      </c>
      <c r="C15" s="10" t="s">
        <v>212</v>
      </c>
      <c r="D15" s="6" t="s">
        <v>22</v>
      </c>
      <c r="E15" s="6">
        <v>150</v>
      </c>
      <c r="F15" s="11"/>
      <c r="G15" s="11"/>
      <c r="H15" s="6" t="s">
        <v>163</v>
      </c>
      <c r="I15" s="6" t="s">
        <v>196</v>
      </c>
      <c r="J15" s="6" t="s">
        <v>204</v>
      </c>
    </row>
    <row r="16" ht="75" customHeight="1" spans="1:10">
      <c r="A16" s="8">
        <v>12</v>
      </c>
      <c r="B16" s="9" t="s">
        <v>214</v>
      </c>
      <c r="C16" s="10" t="s">
        <v>215</v>
      </c>
      <c r="D16" s="6" t="s">
        <v>22</v>
      </c>
      <c r="E16" s="6">
        <v>42</v>
      </c>
      <c r="F16" s="11"/>
      <c r="G16" s="11"/>
      <c r="H16" s="6" t="s">
        <v>163</v>
      </c>
      <c r="I16" s="6" t="s">
        <v>196</v>
      </c>
      <c r="J16" s="6" t="s">
        <v>204</v>
      </c>
    </row>
    <row r="17" ht="45" customHeight="1" spans="1:10">
      <c r="A17" s="8">
        <v>13</v>
      </c>
      <c r="B17" s="9" t="s">
        <v>32</v>
      </c>
      <c r="C17" s="10" t="s">
        <v>216</v>
      </c>
      <c r="D17" s="6" t="s">
        <v>15</v>
      </c>
      <c r="E17" s="6">
        <v>7</v>
      </c>
      <c r="F17" s="11"/>
      <c r="G17" s="11"/>
      <c r="H17" s="6" t="s">
        <v>163</v>
      </c>
      <c r="I17" s="6" t="s">
        <v>196</v>
      </c>
      <c r="J17" s="6" t="s">
        <v>217</v>
      </c>
    </row>
    <row r="18" ht="40" customHeight="1" spans="1:10">
      <c r="A18" s="8">
        <v>14</v>
      </c>
      <c r="B18" s="9" t="s">
        <v>36</v>
      </c>
      <c r="C18" s="10" t="s">
        <v>218</v>
      </c>
      <c r="D18" s="6" t="s">
        <v>38</v>
      </c>
      <c r="E18" s="6">
        <v>10</v>
      </c>
      <c r="F18" s="11"/>
      <c r="G18" s="11"/>
      <c r="H18" s="6" t="s">
        <v>163</v>
      </c>
      <c r="I18" s="6" t="s">
        <v>196</v>
      </c>
      <c r="J18" s="6" t="s">
        <v>219</v>
      </c>
    </row>
    <row r="19" ht="43" customHeight="1" spans="1:10">
      <c r="A19" s="8">
        <v>15</v>
      </c>
      <c r="B19" s="9" t="s">
        <v>41</v>
      </c>
      <c r="C19" s="10" t="s">
        <v>220</v>
      </c>
      <c r="D19" s="6" t="s">
        <v>15</v>
      </c>
      <c r="E19" s="6">
        <v>41</v>
      </c>
      <c r="F19" s="11"/>
      <c r="G19" s="11"/>
      <c r="H19" s="6" t="s">
        <v>163</v>
      </c>
      <c r="I19" s="6" t="s">
        <v>196</v>
      </c>
      <c r="J19" s="6" t="s">
        <v>217</v>
      </c>
    </row>
    <row r="20" ht="36" customHeight="1" spans="1:10">
      <c r="A20" s="8">
        <v>16</v>
      </c>
      <c r="B20" s="9" t="s">
        <v>221</v>
      </c>
      <c r="C20" s="10" t="s">
        <v>222</v>
      </c>
      <c r="D20" s="6" t="s">
        <v>43</v>
      </c>
      <c r="E20" s="6">
        <v>1</v>
      </c>
      <c r="F20" s="11"/>
      <c r="G20" s="11"/>
      <c r="H20" s="6" t="s">
        <v>163</v>
      </c>
      <c r="I20" s="6" t="s">
        <v>196</v>
      </c>
      <c r="J20" s="6" t="s">
        <v>223</v>
      </c>
    </row>
    <row r="21" ht="81" customHeight="1" spans="1:10">
      <c r="A21" s="8">
        <v>17</v>
      </c>
      <c r="B21" s="9" t="s">
        <v>224</v>
      </c>
      <c r="C21" s="10" t="s">
        <v>225</v>
      </c>
      <c r="D21" s="6" t="s">
        <v>43</v>
      </c>
      <c r="E21" s="6">
        <v>5</v>
      </c>
      <c r="F21" s="11"/>
      <c r="G21" s="11"/>
      <c r="H21" s="6" t="s">
        <v>163</v>
      </c>
      <c r="I21" s="6" t="s">
        <v>196</v>
      </c>
      <c r="J21" s="6" t="s">
        <v>223</v>
      </c>
    </row>
    <row r="22" ht="91" customHeight="1" spans="1:10">
      <c r="A22" s="8">
        <v>18</v>
      </c>
      <c r="B22" s="9" t="s">
        <v>226</v>
      </c>
      <c r="C22" s="10" t="s">
        <v>227</v>
      </c>
      <c r="D22" s="6" t="s">
        <v>43</v>
      </c>
      <c r="E22" s="6">
        <v>1</v>
      </c>
      <c r="F22" s="11"/>
      <c r="G22" s="11"/>
      <c r="H22" s="6" t="s">
        <v>163</v>
      </c>
      <c r="I22" s="6" t="s">
        <v>196</v>
      </c>
      <c r="J22" s="6" t="s">
        <v>223</v>
      </c>
    </row>
    <row r="23" ht="22.5" spans="1:10">
      <c r="A23" s="3"/>
      <c r="B23" s="4" t="s">
        <v>228</v>
      </c>
      <c r="C23" s="5"/>
      <c r="D23" s="3"/>
      <c r="E23" s="5"/>
      <c r="F23" s="11"/>
      <c r="G23" s="11"/>
      <c r="H23" s="6"/>
      <c r="I23" s="6"/>
      <c r="J23" s="6"/>
    </row>
    <row r="24" ht="162" customHeight="1" spans="1:10">
      <c r="A24" s="8">
        <v>1</v>
      </c>
      <c r="B24" s="9" t="s">
        <v>229</v>
      </c>
      <c r="C24" s="12" t="s">
        <v>230</v>
      </c>
      <c r="D24" s="6" t="s">
        <v>38</v>
      </c>
      <c r="E24" s="6">
        <v>50</v>
      </c>
      <c r="F24" s="11"/>
      <c r="G24" s="11"/>
      <c r="H24" s="6" t="s">
        <v>163</v>
      </c>
      <c r="I24" s="6" t="s">
        <v>196</v>
      </c>
      <c r="J24" s="6" t="s">
        <v>219</v>
      </c>
    </row>
    <row r="25" ht="162" customHeight="1" spans="1:10">
      <c r="A25" s="8">
        <v>2</v>
      </c>
      <c r="B25" s="9" t="s">
        <v>229</v>
      </c>
      <c r="C25" s="12" t="s">
        <v>231</v>
      </c>
      <c r="D25" s="6" t="s">
        <v>38</v>
      </c>
      <c r="E25" s="6">
        <v>2</v>
      </c>
      <c r="F25" s="11"/>
      <c r="G25" s="11"/>
      <c r="H25" s="6" t="s">
        <v>163</v>
      </c>
      <c r="I25" s="6" t="s">
        <v>196</v>
      </c>
      <c r="J25" s="6" t="s">
        <v>219</v>
      </c>
    </row>
    <row r="26" ht="162" customHeight="1" spans="1:10">
      <c r="A26" s="8">
        <v>3</v>
      </c>
      <c r="B26" s="9" t="s">
        <v>229</v>
      </c>
      <c r="C26" s="12" t="s">
        <v>232</v>
      </c>
      <c r="D26" s="6" t="s">
        <v>38</v>
      </c>
      <c r="E26" s="6">
        <v>40</v>
      </c>
      <c r="F26" s="11"/>
      <c r="G26" s="11"/>
      <c r="H26" s="6" t="s">
        <v>163</v>
      </c>
      <c r="I26" s="6" t="s">
        <v>196</v>
      </c>
      <c r="J26" s="6" t="s">
        <v>219</v>
      </c>
    </row>
    <row r="27" ht="162" customHeight="1" spans="1:10">
      <c r="A27" s="8">
        <v>4</v>
      </c>
      <c r="B27" s="9" t="s">
        <v>229</v>
      </c>
      <c r="C27" s="12" t="s">
        <v>233</v>
      </c>
      <c r="D27" s="6" t="s">
        <v>38</v>
      </c>
      <c r="E27" s="6">
        <v>60</v>
      </c>
      <c r="F27" s="11"/>
      <c r="G27" s="11"/>
      <c r="H27" s="6" t="s">
        <v>163</v>
      </c>
      <c r="I27" s="6" t="s">
        <v>196</v>
      </c>
      <c r="J27" s="6" t="s">
        <v>219</v>
      </c>
    </row>
    <row r="28" ht="162" customHeight="1" spans="1:10">
      <c r="A28" s="8">
        <v>5</v>
      </c>
      <c r="B28" s="9" t="s">
        <v>229</v>
      </c>
      <c r="C28" s="12" t="s">
        <v>234</v>
      </c>
      <c r="D28" s="6" t="s">
        <v>38</v>
      </c>
      <c r="E28" s="6">
        <v>2</v>
      </c>
      <c r="F28" s="11"/>
      <c r="G28" s="11"/>
      <c r="H28" s="6" t="s">
        <v>163</v>
      </c>
      <c r="I28" s="6" t="s">
        <v>196</v>
      </c>
      <c r="J28" s="6" t="s">
        <v>219</v>
      </c>
    </row>
    <row r="29" ht="162" customHeight="1" spans="1:10">
      <c r="A29" s="8">
        <v>6</v>
      </c>
      <c r="B29" s="9" t="s">
        <v>229</v>
      </c>
      <c r="C29" s="12" t="s">
        <v>235</v>
      </c>
      <c r="D29" s="6" t="s">
        <v>38</v>
      </c>
      <c r="E29" s="6">
        <v>30</v>
      </c>
      <c r="F29" s="11"/>
      <c r="G29" s="11"/>
      <c r="H29" s="6" t="s">
        <v>163</v>
      </c>
      <c r="I29" s="6" t="s">
        <v>196</v>
      </c>
      <c r="J29" s="6" t="s">
        <v>219</v>
      </c>
    </row>
    <row r="30" ht="162" customHeight="1" spans="1:10">
      <c r="A30" s="8">
        <v>7</v>
      </c>
      <c r="B30" s="9" t="s">
        <v>229</v>
      </c>
      <c r="C30" s="12" t="s">
        <v>236</v>
      </c>
      <c r="D30" s="6" t="s">
        <v>38</v>
      </c>
      <c r="E30" s="6">
        <v>71</v>
      </c>
      <c r="F30" s="11"/>
      <c r="G30" s="11"/>
      <c r="H30" s="6" t="s">
        <v>163</v>
      </c>
      <c r="I30" s="6" t="s">
        <v>196</v>
      </c>
      <c r="J30" s="6" t="s">
        <v>219</v>
      </c>
    </row>
    <row r="31" ht="162" customHeight="1" spans="1:10">
      <c r="A31" s="8">
        <v>8</v>
      </c>
      <c r="B31" s="9" t="s">
        <v>237</v>
      </c>
      <c r="C31" s="12" t="s">
        <v>238</v>
      </c>
      <c r="D31" s="6" t="s">
        <v>15</v>
      </c>
      <c r="E31" s="6">
        <v>6</v>
      </c>
      <c r="F31" s="11"/>
      <c r="G31" s="11"/>
      <c r="H31" s="6" t="s">
        <v>163</v>
      </c>
      <c r="I31" s="6" t="s">
        <v>196</v>
      </c>
      <c r="J31" s="6" t="s">
        <v>217</v>
      </c>
    </row>
    <row r="32" ht="63" customHeight="1" spans="1:10">
      <c r="A32" s="8">
        <v>9</v>
      </c>
      <c r="B32" s="9" t="s">
        <v>237</v>
      </c>
      <c r="C32" s="12" t="s">
        <v>239</v>
      </c>
      <c r="D32" s="6" t="s">
        <v>15</v>
      </c>
      <c r="E32" s="6">
        <v>60</v>
      </c>
      <c r="F32" s="11"/>
      <c r="G32" s="11"/>
      <c r="H32" s="6" t="s">
        <v>163</v>
      </c>
      <c r="I32" s="6" t="s">
        <v>196</v>
      </c>
      <c r="J32" s="6" t="s">
        <v>217</v>
      </c>
    </row>
    <row r="33" ht="26.25" customHeight="1" spans="1:10">
      <c r="A33" s="8">
        <v>10</v>
      </c>
      <c r="B33" s="9" t="s">
        <v>237</v>
      </c>
      <c r="C33" s="12" t="s">
        <v>240</v>
      </c>
      <c r="D33" s="6" t="s">
        <v>15</v>
      </c>
      <c r="E33" s="6">
        <v>26</v>
      </c>
      <c r="F33" s="11"/>
      <c r="G33" s="11"/>
      <c r="H33" s="6" t="s">
        <v>163</v>
      </c>
      <c r="I33" s="6" t="s">
        <v>196</v>
      </c>
      <c r="J33" s="6" t="s">
        <v>217</v>
      </c>
    </row>
    <row r="34" ht="55" customHeight="1" spans="1:10">
      <c r="A34" s="8">
        <v>11</v>
      </c>
      <c r="B34" s="9" t="s">
        <v>237</v>
      </c>
      <c r="C34" s="12" t="s">
        <v>241</v>
      </c>
      <c r="D34" s="6" t="s">
        <v>15</v>
      </c>
      <c r="E34" s="6">
        <v>26</v>
      </c>
      <c r="F34" s="11"/>
      <c r="G34" s="11"/>
      <c r="H34" s="6" t="s">
        <v>163</v>
      </c>
      <c r="I34" s="6" t="s">
        <v>196</v>
      </c>
      <c r="J34" s="6" t="s">
        <v>217</v>
      </c>
    </row>
    <row r="35" spans="1:10">
      <c r="A35" s="8"/>
      <c r="B35" s="4" t="s">
        <v>242</v>
      </c>
      <c r="C35" s="5"/>
      <c r="D35" s="3"/>
      <c r="E35" s="5"/>
      <c r="F35" s="11"/>
      <c r="G35" s="11"/>
      <c r="H35" s="6"/>
      <c r="I35" s="6"/>
      <c r="J35" s="6"/>
    </row>
    <row r="36" ht="81" customHeight="1" spans="1:10">
      <c r="A36" s="8">
        <v>1</v>
      </c>
      <c r="B36" s="9" t="s">
        <v>243</v>
      </c>
      <c r="C36" s="10" t="s">
        <v>244</v>
      </c>
      <c r="D36" s="6" t="s">
        <v>245</v>
      </c>
      <c r="E36" s="6">
        <v>46.8</v>
      </c>
      <c r="F36" s="11"/>
      <c r="G36" s="11"/>
      <c r="H36" s="6" t="s">
        <v>163</v>
      </c>
      <c r="I36" s="6" t="s">
        <v>196</v>
      </c>
      <c r="J36" s="6" t="s">
        <v>246</v>
      </c>
    </row>
    <row r="37" ht="33" customHeight="1" spans="1:10">
      <c r="A37" s="8">
        <v>2</v>
      </c>
      <c r="B37" s="9" t="s">
        <v>247</v>
      </c>
      <c r="C37" s="10" t="s">
        <v>248</v>
      </c>
      <c r="D37" s="6" t="s">
        <v>70</v>
      </c>
      <c r="E37" s="6">
        <v>40</v>
      </c>
      <c r="F37" s="11"/>
      <c r="G37" s="11"/>
      <c r="H37" s="6" t="s">
        <v>163</v>
      </c>
      <c r="I37" s="6" t="s">
        <v>196</v>
      </c>
      <c r="J37" s="6" t="s">
        <v>249</v>
      </c>
    </row>
    <row r="38" ht="55" customHeight="1" spans="1:10">
      <c r="A38" s="8">
        <v>3</v>
      </c>
      <c r="B38" s="9" t="s">
        <v>250</v>
      </c>
      <c r="C38" s="10" t="s">
        <v>251</v>
      </c>
      <c r="D38" s="6" t="s">
        <v>22</v>
      </c>
      <c r="E38" s="6">
        <v>51.5</v>
      </c>
      <c r="F38" s="11"/>
      <c r="G38" s="11"/>
      <c r="H38" s="6" t="s">
        <v>163</v>
      </c>
      <c r="I38" s="6" t="s">
        <v>196</v>
      </c>
      <c r="J38" s="6" t="s">
        <v>252</v>
      </c>
    </row>
    <row r="39" ht="53" customHeight="1" spans="1:10">
      <c r="A39" s="8">
        <v>4</v>
      </c>
      <c r="B39" s="9" t="s">
        <v>49</v>
      </c>
      <c r="C39" s="10" t="s">
        <v>253</v>
      </c>
      <c r="D39" s="6" t="s">
        <v>245</v>
      </c>
      <c r="E39" s="6">
        <v>9.32</v>
      </c>
      <c r="F39" s="11"/>
      <c r="G39" s="11"/>
      <c r="H39" s="6" t="s">
        <v>163</v>
      </c>
      <c r="I39" s="6" t="s">
        <v>196</v>
      </c>
      <c r="J39" s="6" t="s">
        <v>246</v>
      </c>
    </row>
    <row r="40" ht="45" spans="1:10">
      <c r="A40" s="8">
        <v>5</v>
      </c>
      <c r="B40" s="9" t="s">
        <v>254</v>
      </c>
      <c r="C40" s="10" t="s">
        <v>255</v>
      </c>
      <c r="D40" s="6" t="s">
        <v>22</v>
      </c>
      <c r="E40" s="6">
        <v>135</v>
      </c>
      <c r="F40" s="11"/>
      <c r="G40" s="11"/>
      <c r="H40" s="6" t="s">
        <v>163</v>
      </c>
      <c r="I40" s="6" t="s">
        <v>196</v>
      </c>
      <c r="J40" s="6" t="s">
        <v>204</v>
      </c>
    </row>
    <row r="41" ht="45" customHeight="1" spans="1:10">
      <c r="A41" s="8">
        <v>6</v>
      </c>
      <c r="B41" s="9" t="s">
        <v>256</v>
      </c>
      <c r="C41" s="10" t="s">
        <v>257</v>
      </c>
      <c r="D41" s="6" t="s">
        <v>51</v>
      </c>
      <c r="E41" s="6">
        <v>2</v>
      </c>
      <c r="F41" s="11"/>
      <c r="G41" s="11"/>
      <c r="H41" s="6" t="s">
        <v>163</v>
      </c>
      <c r="I41" s="6" t="s">
        <v>196</v>
      </c>
      <c r="J41" s="6" t="s">
        <v>258</v>
      </c>
    </row>
    <row r="42" ht="40" customHeight="1" spans="1:10">
      <c r="A42" s="8">
        <v>7</v>
      </c>
      <c r="B42" s="9" t="s">
        <v>75</v>
      </c>
      <c r="C42" s="10" t="s">
        <v>259</v>
      </c>
      <c r="D42" s="6" t="s">
        <v>15</v>
      </c>
      <c r="E42" s="6">
        <v>24</v>
      </c>
      <c r="F42" s="11"/>
      <c r="G42" s="11"/>
      <c r="H42" s="6" t="s">
        <v>163</v>
      </c>
      <c r="I42" s="6" t="s">
        <v>196</v>
      </c>
      <c r="J42" s="6" t="s">
        <v>217</v>
      </c>
    </row>
    <row r="43" ht="36" customHeight="1" spans="1:10">
      <c r="A43" s="8">
        <v>8</v>
      </c>
      <c r="B43" s="9" t="s">
        <v>260</v>
      </c>
      <c r="C43" s="10" t="s">
        <v>261</v>
      </c>
      <c r="D43" s="6" t="s">
        <v>245</v>
      </c>
      <c r="E43" s="6">
        <v>171.36</v>
      </c>
      <c r="F43" s="11"/>
      <c r="G43" s="11"/>
      <c r="H43" s="6" t="s">
        <v>163</v>
      </c>
      <c r="I43" s="6" t="s">
        <v>196</v>
      </c>
      <c r="J43" s="6" t="s">
        <v>246</v>
      </c>
    </row>
    <row r="44" ht="46" customHeight="1" spans="1:10">
      <c r="A44" s="8">
        <v>9</v>
      </c>
      <c r="B44" s="9" t="s">
        <v>85</v>
      </c>
      <c r="C44" s="10" t="s">
        <v>262</v>
      </c>
      <c r="D44" s="6" t="s">
        <v>51</v>
      </c>
      <c r="E44" s="6">
        <v>6</v>
      </c>
      <c r="F44" s="11"/>
      <c r="G44" s="11"/>
      <c r="H44" s="6" t="s">
        <v>163</v>
      </c>
      <c r="I44" s="6" t="s">
        <v>196</v>
      </c>
      <c r="J44" s="6" t="s">
        <v>258</v>
      </c>
    </row>
    <row r="45" ht="22.5" spans="1:10">
      <c r="A45" s="6" t="s">
        <v>263</v>
      </c>
      <c r="B45" s="13" t="s">
        <v>264</v>
      </c>
      <c r="C45" s="6"/>
      <c r="D45" s="6" t="s">
        <v>179</v>
      </c>
      <c r="E45" s="14"/>
      <c r="F45" s="14"/>
      <c r="G45" s="11">
        <f>SUM(G5:G44)</f>
        <v>0</v>
      </c>
      <c r="H45" s="6"/>
      <c r="I45" s="6"/>
      <c r="J45" s="6"/>
    </row>
    <row r="46" ht="36" spans="1:10">
      <c r="A46" s="6" t="s">
        <v>265</v>
      </c>
      <c r="B46" s="15" t="s">
        <v>266</v>
      </c>
      <c r="C46" s="16">
        <v>0.03</v>
      </c>
      <c r="D46" s="6" t="s">
        <v>179</v>
      </c>
      <c r="E46" s="14"/>
      <c r="F46" s="14"/>
      <c r="G46" s="11">
        <f>G45*0.02</f>
        <v>0</v>
      </c>
      <c r="H46" s="6"/>
      <c r="I46" s="6"/>
      <c r="J46" s="6"/>
    </row>
    <row r="47" ht="26" customHeight="1" spans="1:10">
      <c r="A47" s="6" t="s">
        <v>267</v>
      </c>
      <c r="B47" s="13" t="s">
        <v>268</v>
      </c>
      <c r="C47" s="16">
        <v>0.03</v>
      </c>
      <c r="D47" s="6" t="s">
        <v>179</v>
      </c>
      <c r="E47" s="17"/>
      <c r="F47" s="17"/>
      <c r="G47" s="11">
        <f>G45*0.03</f>
        <v>0</v>
      </c>
      <c r="H47" s="6"/>
      <c r="I47" s="6"/>
      <c r="J47" s="6"/>
    </row>
    <row r="48" ht="29" customHeight="1" spans="1:10">
      <c r="A48" s="6" t="s">
        <v>269</v>
      </c>
      <c r="B48" s="13" t="s">
        <v>270</v>
      </c>
      <c r="C48" s="18"/>
      <c r="D48" s="6" t="s">
        <v>179</v>
      </c>
      <c r="E48" s="17"/>
      <c r="F48" s="17"/>
      <c r="G48" s="11">
        <f>G47+G45</f>
        <v>0</v>
      </c>
      <c r="H48" s="6"/>
      <c r="I48" s="6"/>
      <c r="J48" s="19"/>
    </row>
  </sheetData>
  <mergeCells count="5">
    <mergeCell ref="A1:J1"/>
    <mergeCell ref="F2:H2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劳务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小小的大开心。。</cp:lastModifiedBy>
  <dcterms:created xsi:type="dcterms:W3CDTF">2024-04-19T03:07:00Z</dcterms:created>
  <dcterms:modified xsi:type="dcterms:W3CDTF">2024-08-02T02:14:01Z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AEEA241BA99B466EA74FA39B5A890035_13</vt:lpwstr>
  </property>
  <property fmtid="{D5CDD505-2E9C-101B-9397-08002B2CF9AE}" pid="3" name="KSOProductBuildVer">
    <vt:lpwstr>2052-12.1.0.17147</vt:lpwstr>
  </property>
</Properties>
</file>